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80" windowWidth="15480" windowHeight="10940"/>
  </bookViews>
  <sheets>
    <sheet name="Оценка за 2016" sheetId="36" r:id="rId1"/>
    <sheet name="в разрезе услуг" sheetId="20" r:id="rId2"/>
  </sheets>
  <definedNames>
    <definedName name="_xlnm.Print_Titles" localSheetId="1">'в разрезе услуг'!$3:$4</definedName>
    <definedName name="_xlnm.Print_Titles" localSheetId="0">'Оценка за 2016'!$6:$7</definedName>
    <definedName name="_xlnm.Print_Area" localSheetId="0">'Оценка за 2016'!$A$1:$M$34</definedName>
  </definedNames>
  <calcPr calcId="125725"/>
  <fileRecoveryPr autoRecover="0"/>
</workbook>
</file>

<file path=xl/calcChain.xml><?xml version="1.0" encoding="utf-8"?>
<calcChain xmlns="http://schemas.openxmlformats.org/spreadsheetml/2006/main">
  <c r="H12" i="36"/>
  <c r="H9"/>
  <c r="I9" s="1"/>
  <c r="H8"/>
  <c r="I8" s="1"/>
  <c r="H14"/>
  <c r="I14" s="1"/>
  <c r="H10"/>
  <c r="I10" s="1"/>
  <c r="H16"/>
  <c r="I16" s="1"/>
  <c r="H11"/>
  <c r="I11" s="1"/>
  <c r="G13"/>
  <c r="I13" s="1"/>
  <c r="J13" s="1"/>
  <c r="G17"/>
  <c r="I17" s="1"/>
  <c r="J17" s="1"/>
  <c r="H15"/>
  <c r="I15" s="1"/>
  <c r="G12"/>
  <c r="G9" i="20"/>
  <c r="F8"/>
  <c r="C8"/>
  <c r="I8"/>
  <c r="I12" i="36" l="1"/>
  <c r="J8"/>
  <c r="K8" s="1"/>
  <c r="L8" s="1"/>
  <c r="C5" i="20"/>
  <c r="J14" i="36"/>
  <c r="K14" s="1"/>
  <c r="L14" s="1"/>
  <c r="F6" i="20"/>
  <c r="F7"/>
  <c r="F5"/>
  <c r="C6" l="1"/>
  <c r="F9"/>
  <c r="I7"/>
  <c r="I6"/>
  <c r="I5"/>
  <c r="I9" s="1"/>
  <c r="C7"/>
  <c r="C9" s="1"/>
</calcChain>
</file>

<file path=xl/sharedStrings.xml><?xml version="1.0" encoding="utf-8"?>
<sst xmlns="http://schemas.openxmlformats.org/spreadsheetml/2006/main" count="128" uniqueCount="81">
  <si>
    <t>№ п/п</t>
  </si>
  <si>
    <t>Васюта Светлана Владимировна 226-15-53</t>
  </si>
  <si>
    <r>
      <t>ОЦ</t>
    </r>
    <r>
      <rPr>
        <vertAlign val="subscript"/>
        <sz val="12"/>
        <color indexed="8"/>
        <rFont val="Times New Roman"/>
        <family val="1"/>
        <charset val="204"/>
      </rPr>
      <t>итоговая</t>
    </r>
  </si>
  <si>
    <t>2</t>
  </si>
  <si>
    <t>3</t>
  </si>
  <si>
    <t>4</t>
  </si>
  <si>
    <t>5</t>
  </si>
  <si>
    <t>1</t>
  </si>
  <si>
    <t>Наименование муниципальной услуги</t>
  </si>
  <si>
    <t>диапазон значений</t>
  </si>
  <si>
    <t>интерпретация</t>
  </si>
  <si>
    <t>значение</t>
  </si>
  <si>
    <t>&gt;100%</t>
  </si>
  <si>
    <t>перевыполнено</t>
  </si>
  <si>
    <t>в целом выполнено</t>
  </si>
  <si>
    <t>Показатели качества</t>
  </si>
  <si>
    <t>Показатели объема</t>
  </si>
  <si>
    <t>Среднее значение по социальному обслуживанию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</si>
  <si>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</si>
  <si>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</si>
  <si>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(очно)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</si>
  <si>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(заочно)</t>
  </si>
  <si>
    <t>МБУ «ЦСО Ленинского района»</t>
  </si>
  <si>
    <t>90%-100%</t>
  </si>
  <si>
    <t>выполнено</t>
  </si>
  <si>
    <t>Наименование оказываемой услуги (выпол-няемой работы)</t>
  </si>
  <si>
    <t>Вариант оказания (выпол-нения)</t>
  </si>
  <si>
    <t>Показатель (качества, объема)</t>
  </si>
  <si>
    <t>Наименование показателя</t>
  </si>
  <si>
    <t>Услуга</t>
  </si>
  <si>
    <t>показатель объема</t>
  </si>
  <si>
    <t>Причины отклонения значений от запланированных</t>
  </si>
  <si>
    <t>6 Заключение о выполнении муниципального задания муниципальным учреждением в соответствии с Методикой оценки</t>
  </si>
  <si>
    <t>5 Расчет итоговой оценки выполнения муниципального задания ОЦитоговая в соответствии с Методикой оценки</t>
  </si>
  <si>
    <t>4 Расчет оценки выполнения муниципального задания К1, К2 в соответствии с Методикой оценки</t>
  </si>
  <si>
    <t>3 Расчет оценки выполнения муниципального задания К1i, К2i в соответствии с Методикой оценки</t>
  </si>
  <si>
    <t>2 Критерии оценки выполнения муниципального задания К1фi, К2фi в соответствии с Методикой оценки</t>
  </si>
  <si>
    <t>1 Критерии оценки выполнения муниципального задания К1плi, К2плi в соответствии с Методикой оценки выполнения муниципальными учреждениями города Красноярска муниципального задания</t>
  </si>
  <si>
    <t>на оказание муниципальных услуг (выполнение работ), утвержденной распоряжением администрации города от 29.09.2016 № 292-р (далее – Методика оценки)</t>
  </si>
  <si>
    <t>Приложение</t>
  </si>
  <si>
    <t>%</t>
  </si>
  <si>
    <t>ед.</t>
  </si>
  <si>
    <t>количество нарушений санитарного и пожарного законодательства в отчетном году, выявленных при проведении проверок (определяется ежеквартально по количеству нарушений, выявленных при проведении проверок, за исключением своевременно устраненных и финансовоёмких; при результате: 0ед. - выполнено; не более 5ед. - в целом выполнено; более 5ед. - не выполнено)</t>
  </si>
  <si>
    <t>укомплектование организации специалистами, оказывающими социальные услуги (определяется ежеквартально как отношение штатных единиц специалистов основного профиля, фактически замещенных (внутреннее и внешнее совместительство), к общему их количеству; при результате: 100% и более - выполнено; от 90% до 100% - в целом выполнено; менее 90% - не выполнено)</t>
  </si>
  <si>
    <t>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 (определяется ежеквартально как отношение количества получателей социальных услуг, заключивших договор в рамках индивидуальных программ, к общему количеству получателей социальных услуг, включая получателей срочных социальных услуг; при результате: 100% и более - выполнено; от 90% до 100% - в целом выполнено; менее 90% - не выполнено)</t>
  </si>
  <si>
    <t>показатель качества 1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</si>
  <si>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</si>
  <si>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</si>
  <si>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</si>
  <si>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</si>
  <si>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удовлетворенность получателей социальных услуг в оказанных социальных услугах (определяется за год по итогам опроса в рамках «Декады качества» как отношение численности получателей социальных услуг, ответивших «положительно» на вопрос о качестве, к общей численности получателей социальных услуг, ответивших на вопрос о качестве; при результате: 100% и более - выполнено; от 90% до 100% - в целом выполнено; менее 90% - не выполнено)</t>
  </si>
  <si>
    <t>доступность получения социальных услуг в организации (определяется за год по установленным критериям обеспечения доступности как отношение фактически достигнутой суммы баллов к максимально возможной; при результате: 100% и более - выполнено; от 90% до 100% - в целом выполнено; менее 90% - не выполнено)</t>
  </si>
  <si>
    <t>численность граждан, получивших социальные услуги (определяется ежеквартально по данным, сформированным в информационной системе министерства социальной политики «Регистр получателей социальных услуг Красноярского края»; при результате: 100% и более - выполнено; от 90% до 100% - в целом выполнено; менее 90% - не выполнено)</t>
  </si>
  <si>
    <t>чел.</t>
  </si>
  <si>
    <t>востребованность услуги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</si>
  <si>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</si>
  <si>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(очно)</t>
  </si>
  <si>
    <t>занято 98 ед. из 103 штатных ед.</t>
  </si>
  <si>
    <r>
      <t>Фактическое значение
за год
(К1фi, К2фi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</si>
  <si>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Оценка итоговая
ОЦитоговая</t>
    </r>
    <r>
      <rPr>
        <vertAlign val="superscript"/>
        <sz val="10"/>
        <rFont val="Times New Roman"/>
        <family val="1"/>
        <charset val="204"/>
      </rPr>
      <t>5</t>
    </r>
  </si>
  <si>
    <t>=100%</t>
  </si>
  <si>
    <t>Еди-ница
изме-рения</t>
  </si>
  <si>
    <r>
      <t>Заключение о выполнении муниципаль-ного задания муниципаль-ным учреждением</t>
    </r>
    <r>
      <rPr>
        <vertAlign val="superscript"/>
        <sz val="10"/>
        <rFont val="Times New Roman"/>
        <family val="1"/>
        <charset val="204"/>
      </rPr>
      <t>6</t>
    </r>
  </si>
  <si>
    <r>
      <t>Значение, утвержденное в муниципаль-ном задании на год
(К1плi, К2плi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</si>
  <si>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r>
      <t>Оценка выполнения муниципаль-ными учреждениями муниципаль-ного задания по каждому показателю
(К1i, К2i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</si>
  <si>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r>
      <t>Сводная оценка выполнения муниципаль-ными учрежде-ниями муници-пального зада-ния по показа-телям (качества, объема)
(К1, К2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</t>
    </r>
  </si>
  <si>
    <t>Наименование учреждения, оказывающего услугу (выполняю-щего работу)</t>
  </si>
  <si>
    <t>за 2016 год</t>
  </si>
  <si>
    <t>Анализ ожидаемого выполнения муниципального задания за 2016 год по укрупненным услугам в области социального обслуживания</t>
  </si>
  <si>
    <t>Начальник отдела планирования и бюджетного исполнения</t>
  </si>
  <si>
    <t>О.А. Антипкина</t>
  </si>
  <si>
    <t>обеспечена доступность на 8,8 баллов из 10</t>
  </si>
  <si>
    <t>занято 25 ед. из 26 штатных ед.</t>
  </si>
  <si>
    <t>услуги по договору оказаны 1264 получателям или 100% от показателя объема - 1264чел.</t>
  </si>
  <si>
    <t>услуги по договору оказаны 386 получателям или 20,09% от показателя объема - 1921чел.</t>
  </si>
  <si>
    <t>из 12 нарушений пожарного законодательства 12 своевременно устранено</t>
  </si>
  <si>
    <t>346 получателей соцуслуг из 346 опрошенных ответили "+" на вопрос о качестве</t>
  </si>
  <si>
    <t>ОТЧЕТ</t>
  </si>
  <si>
    <t>исполнения муниципального задания муниципальными учреждениями социального обслуживания</t>
  </si>
  <si>
    <t xml:space="preserve">Директор </t>
  </si>
  <si>
    <t>Н.В. Ильичева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</si>
</sst>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charset val="204"/>
      <scheme val="minor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0" fillId="0" borderId="0" xfId="0" applyFont="1" applyFill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10" fillId="0" borderId="0" xfId="0" applyFont="1" applyFill="1"/>
    <xf numFmtId="0" fontId="0" fillId="0" borderId="0" xfId="0" applyFill="1"/>
    <xf numFmtId="0" fontId="1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0" fontId="8" fillId="0" borderId="1" xfId="0" applyNumberFormat="1" applyFont="1" applyFill="1" applyBorder="1" applyAlignment="1">
      <alignment vertical="top" wrapText="1"/>
    </xf>
    <xf numFmtId="10" fontId="8" fillId="0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10" fontId="16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0" fontId="4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16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0" fontId="8" fillId="0" borderId="2" xfId="0" applyNumberFormat="1" applyFont="1" applyFill="1" applyBorder="1" applyAlignment="1">
      <alignment vertical="top"/>
    </xf>
    <xf numFmtId="10" fontId="8" fillId="0" borderId="3" xfId="0" applyNumberFormat="1" applyFont="1" applyFill="1" applyBorder="1" applyAlignment="1">
      <alignment vertical="top"/>
    </xf>
    <xf numFmtId="10" fontId="8" fillId="0" borderId="4" xfId="0" applyNumberFormat="1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workbookViewId="0">
      <selection activeCell="J40" sqref="J40"/>
    </sheetView>
  </sheetViews>
  <sheetFormatPr defaultColWidth="9.1796875" defaultRowHeight="14.5"/>
  <cols>
    <col min="1" max="1" width="12.54296875" style="37" customWidth="1"/>
    <col min="2" max="2" width="13.453125" style="37" customWidth="1"/>
    <col min="3" max="3" width="8.1796875" style="37" customWidth="1"/>
    <col min="4" max="4" width="10.54296875" style="37" customWidth="1"/>
    <col min="5" max="5" width="32.26953125" style="37" customWidth="1"/>
    <col min="6" max="6" width="6.1796875" style="37" customWidth="1"/>
    <col min="7" max="7" width="11.81640625" style="37" customWidth="1"/>
    <col min="8" max="8" width="10.54296875" style="37" customWidth="1"/>
    <col min="9" max="9" width="12.26953125" style="37" customWidth="1"/>
    <col min="10" max="10" width="13.26953125" style="37" customWidth="1"/>
    <col min="11" max="11" width="12.1796875" style="37" customWidth="1"/>
    <col min="12" max="12" width="11.7265625" style="37" customWidth="1"/>
    <col min="13" max="13" width="14.26953125" style="37" customWidth="1"/>
    <col min="14" max="16384" width="9.1796875" style="37"/>
  </cols>
  <sheetData>
    <row r="1" spans="1:15" s="18" customFormat="1" ht="14">
      <c r="M1" s="19" t="s">
        <v>39</v>
      </c>
    </row>
    <row r="2" spans="1:15" s="20" customFormat="1" ht="18.5">
      <c r="A2" s="39" t="s">
        <v>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s="20" customFormat="1" ht="18.5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s="20" customFormat="1" ht="18.5">
      <c r="A4" s="39" t="s">
        <v>67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21" customFormat="1" ht="13"/>
    <row r="6" spans="1:15" s="23" customFormat="1" ht="139.5" customHeight="1">
      <c r="A6" s="22" t="s">
        <v>66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61</v>
      </c>
      <c r="G6" s="22" t="s">
        <v>63</v>
      </c>
      <c r="H6" s="22" t="s">
        <v>58</v>
      </c>
      <c r="I6" s="22" t="s">
        <v>64</v>
      </c>
      <c r="J6" s="22" t="s">
        <v>65</v>
      </c>
      <c r="K6" s="22" t="s">
        <v>59</v>
      </c>
      <c r="L6" s="22" t="s">
        <v>62</v>
      </c>
      <c r="M6" s="22" t="s">
        <v>31</v>
      </c>
    </row>
    <row r="7" spans="1:15" s="25" customFormat="1" ht="10.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</row>
    <row r="8" spans="1:15" s="23" customFormat="1" ht="188.25" customHeight="1">
      <c r="A8" s="41" t="s">
        <v>22</v>
      </c>
      <c r="B8" s="45" t="s">
        <v>55</v>
      </c>
      <c r="C8" s="45" t="s">
        <v>29</v>
      </c>
      <c r="D8" s="38" t="s">
        <v>45</v>
      </c>
      <c r="E8" s="26" t="s">
        <v>44</v>
      </c>
      <c r="F8" s="22" t="s">
        <v>40</v>
      </c>
      <c r="G8" s="17">
        <v>0.12</v>
      </c>
      <c r="H8" s="17">
        <f>386/H13</f>
        <v>0.20093701197293076</v>
      </c>
      <c r="I8" s="16">
        <f t="shared" ref="I8" si="0">IF(H8/G8&gt;100%,100%,H8/G8)</f>
        <v>1</v>
      </c>
      <c r="J8" s="46">
        <f>AVERAGE(I8:I12)</f>
        <v>1</v>
      </c>
      <c r="K8" s="46">
        <f>(J8+J13)/2</f>
        <v>1</v>
      </c>
      <c r="L8" s="51" t="str">
        <f>IF(K8&lt;90%,"не выполнено",IF(K8&lt;100%,"в целом выполнено","выполнено"))</f>
        <v>выполнено</v>
      </c>
      <c r="M8" s="38" t="s">
        <v>74</v>
      </c>
      <c r="O8" s="29"/>
    </row>
    <row r="9" spans="1:15" s="23" customFormat="1" ht="127.5" customHeight="1">
      <c r="A9" s="42"/>
      <c r="B9" s="45"/>
      <c r="C9" s="45"/>
      <c r="D9" s="38" t="s">
        <v>46</v>
      </c>
      <c r="E9" s="26" t="s">
        <v>42</v>
      </c>
      <c r="F9" s="22" t="s">
        <v>41</v>
      </c>
      <c r="G9" s="27">
        <v>0</v>
      </c>
      <c r="H9" s="27">
        <f>12-12</f>
        <v>0</v>
      </c>
      <c r="I9" s="17">
        <f>IF(H9=0,100%,IF(H9=1,98%,IF(H9=2,96%,IF(H9=3,94%,IF(H9=4,92%,IF(H9=5,90%,89.9%))))))</f>
        <v>1</v>
      </c>
      <c r="J9" s="47"/>
      <c r="K9" s="49"/>
      <c r="L9" s="52"/>
      <c r="M9" s="38" t="s">
        <v>75</v>
      </c>
    </row>
    <row r="10" spans="1:15" s="23" customFormat="1" ht="129.75" customHeight="1">
      <c r="A10" s="42"/>
      <c r="B10" s="45"/>
      <c r="C10" s="45"/>
      <c r="D10" s="38" t="s">
        <v>47</v>
      </c>
      <c r="E10" s="26" t="s">
        <v>43</v>
      </c>
      <c r="F10" s="22" t="s">
        <v>40</v>
      </c>
      <c r="G10" s="16">
        <v>0.9</v>
      </c>
      <c r="H10" s="16">
        <f>25/26</f>
        <v>0.96153846153846156</v>
      </c>
      <c r="I10" s="16">
        <f t="shared" ref="I10:I17" si="1">IF(H10/G10&gt;100%,100%,H10/G10)</f>
        <v>1</v>
      </c>
      <c r="J10" s="47"/>
      <c r="K10" s="49"/>
      <c r="L10" s="52"/>
      <c r="M10" s="38" t="s">
        <v>72</v>
      </c>
    </row>
    <row r="11" spans="1:15" s="23" customFormat="1" ht="151.5" customHeight="1">
      <c r="A11" s="42"/>
      <c r="B11" s="45"/>
      <c r="C11" s="45"/>
      <c r="D11" s="38" t="s">
        <v>48</v>
      </c>
      <c r="E11" s="26" t="s">
        <v>50</v>
      </c>
      <c r="F11" s="22" t="s">
        <v>40</v>
      </c>
      <c r="G11" s="16">
        <v>0.9</v>
      </c>
      <c r="H11" s="16">
        <f>346/346</f>
        <v>1</v>
      </c>
      <c r="I11" s="16">
        <f t="shared" si="1"/>
        <v>1</v>
      </c>
      <c r="J11" s="47"/>
      <c r="K11" s="49"/>
      <c r="L11" s="52"/>
      <c r="M11" s="38" t="s">
        <v>76</v>
      </c>
    </row>
    <row r="12" spans="1:15" s="23" customFormat="1" ht="105" customHeight="1">
      <c r="A12" s="42"/>
      <c r="B12" s="45"/>
      <c r="C12" s="45"/>
      <c r="D12" s="38" t="s">
        <v>49</v>
      </c>
      <c r="E12" s="26" t="s">
        <v>51</v>
      </c>
      <c r="F12" s="22" t="s">
        <v>40</v>
      </c>
      <c r="G12" s="16">
        <f>5/10</f>
        <v>0.5</v>
      </c>
      <c r="H12" s="16">
        <f>8.8/10</f>
        <v>0.88000000000000012</v>
      </c>
      <c r="I12" s="16">
        <f t="shared" si="1"/>
        <v>1</v>
      </c>
      <c r="J12" s="48"/>
      <c r="K12" s="49"/>
      <c r="L12" s="52"/>
      <c r="M12" s="38" t="s">
        <v>71</v>
      </c>
    </row>
    <row r="13" spans="1:15" s="23" customFormat="1" ht="128.25" customHeight="1">
      <c r="A13" s="42"/>
      <c r="B13" s="45"/>
      <c r="C13" s="45"/>
      <c r="D13" s="38" t="s">
        <v>30</v>
      </c>
      <c r="E13" s="26" t="s">
        <v>52</v>
      </c>
      <c r="F13" s="22" t="s">
        <v>53</v>
      </c>
      <c r="G13" s="28">
        <f>700+310+300+300</f>
        <v>1610</v>
      </c>
      <c r="H13" s="28">
        <v>1921</v>
      </c>
      <c r="I13" s="16">
        <f t="shared" si="1"/>
        <v>1</v>
      </c>
      <c r="J13" s="16">
        <f>I13</f>
        <v>1</v>
      </c>
      <c r="K13" s="50"/>
      <c r="L13" s="53"/>
      <c r="M13" s="38" t="s">
        <v>54</v>
      </c>
    </row>
    <row r="14" spans="1:15" s="23" customFormat="1" ht="187.5" customHeight="1">
      <c r="A14" s="43"/>
      <c r="B14" s="45" t="s">
        <v>56</v>
      </c>
      <c r="C14" s="45" t="s">
        <v>29</v>
      </c>
      <c r="D14" s="38" t="s">
        <v>45</v>
      </c>
      <c r="E14" s="26" t="s">
        <v>44</v>
      </c>
      <c r="F14" s="22" t="s">
        <v>40</v>
      </c>
      <c r="G14" s="17">
        <v>1</v>
      </c>
      <c r="H14" s="17">
        <f>1264/H17</f>
        <v>1</v>
      </c>
      <c r="I14" s="16">
        <f t="shared" si="1"/>
        <v>1</v>
      </c>
      <c r="J14" s="46">
        <f>AVERAGE(I14:I16)</f>
        <v>1</v>
      </c>
      <c r="K14" s="46">
        <f>(J14+J17)/2</f>
        <v>1</v>
      </c>
      <c r="L14" s="51" t="str">
        <f>IF(K14&lt;90%,"не выполнено",IF(K14&lt;100%,"в целом выполнено","выполнено"))</f>
        <v>выполнено</v>
      </c>
      <c r="M14" s="38" t="s">
        <v>73</v>
      </c>
      <c r="O14" s="29"/>
    </row>
    <row r="15" spans="1:15" s="23" customFormat="1" ht="130.5" customHeight="1">
      <c r="A15" s="43"/>
      <c r="B15" s="45"/>
      <c r="C15" s="45"/>
      <c r="D15" s="38" t="s">
        <v>46</v>
      </c>
      <c r="E15" s="26" t="s">
        <v>43</v>
      </c>
      <c r="F15" s="22" t="s">
        <v>40</v>
      </c>
      <c r="G15" s="16">
        <v>0.9</v>
      </c>
      <c r="H15" s="16">
        <f>98/103</f>
        <v>0.95145631067961167</v>
      </c>
      <c r="I15" s="16">
        <f t="shared" si="1"/>
        <v>1</v>
      </c>
      <c r="J15" s="47"/>
      <c r="K15" s="49"/>
      <c r="L15" s="52"/>
      <c r="M15" s="38" t="s">
        <v>57</v>
      </c>
    </row>
    <row r="16" spans="1:15" s="23" customFormat="1" ht="154.5" customHeight="1">
      <c r="A16" s="43"/>
      <c r="B16" s="45"/>
      <c r="C16" s="45"/>
      <c r="D16" s="38" t="s">
        <v>47</v>
      </c>
      <c r="E16" s="26" t="s">
        <v>50</v>
      </c>
      <c r="F16" s="22" t="s">
        <v>40</v>
      </c>
      <c r="G16" s="16">
        <v>0.9</v>
      </c>
      <c r="H16" s="16">
        <f>346/346</f>
        <v>1</v>
      </c>
      <c r="I16" s="16">
        <f t="shared" si="1"/>
        <v>1</v>
      </c>
      <c r="J16" s="47"/>
      <c r="K16" s="49"/>
      <c r="L16" s="52"/>
      <c r="M16" s="38" t="s">
        <v>76</v>
      </c>
    </row>
    <row r="17" spans="1:13" s="23" customFormat="1" ht="126.75" customHeight="1">
      <c r="A17" s="44"/>
      <c r="B17" s="45"/>
      <c r="C17" s="45"/>
      <c r="D17" s="38" t="s">
        <v>30</v>
      </c>
      <c r="E17" s="26" t="s">
        <v>52</v>
      </c>
      <c r="F17" s="22" t="s">
        <v>53</v>
      </c>
      <c r="G17" s="28">
        <f>1000+10+20</f>
        <v>1030</v>
      </c>
      <c r="H17" s="28">
        <v>1264</v>
      </c>
      <c r="I17" s="16">
        <f t="shared" si="1"/>
        <v>1</v>
      </c>
      <c r="J17" s="16">
        <f>I17</f>
        <v>1</v>
      </c>
      <c r="K17" s="50"/>
      <c r="L17" s="53"/>
      <c r="M17" s="38" t="s">
        <v>54</v>
      </c>
    </row>
    <row r="18" spans="1:13" s="23" customFormat="1">
      <c r="A18" s="30"/>
      <c r="B18" s="30"/>
      <c r="C18" s="30"/>
      <c r="D18" s="30"/>
      <c r="E18" s="30"/>
      <c r="F18" s="31"/>
      <c r="G18" s="30"/>
      <c r="H18" s="30"/>
      <c r="I18" s="32"/>
      <c r="J18" s="32"/>
      <c r="K18" s="33"/>
      <c r="L18" s="30"/>
      <c r="M18" s="30"/>
    </row>
    <row r="19" spans="1:13" s="34" customFormat="1" ht="11.5">
      <c r="A19" s="34" t="s">
        <v>37</v>
      </c>
    </row>
    <row r="20" spans="1:13" s="34" customFormat="1" ht="11.5">
      <c r="A20" s="34" t="s">
        <v>38</v>
      </c>
    </row>
    <row r="21" spans="1:13" s="34" customFormat="1" ht="11.5">
      <c r="A21" s="34" t="s">
        <v>36</v>
      </c>
    </row>
    <row r="22" spans="1:13" s="34" customFormat="1" ht="11.5">
      <c r="A22" s="34" t="s">
        <v>35</v>
      </c>
    </row>
    <row r="23" spans="1:13" s="34" customFormat="1" ht="11.5">
      <c r="A23" s="34" t="s">
        <v>34</v>
      </c>
    </row>
    <row r="24" spans="1:13" s="34" customFormat="1" ht="11.5">
      <c r="A24" s="34" t="s">
        <v>33</v>
      </c>
    </row>
    <row r="25" spans="1:13" s="34" customFormat="1" ht="11.5">
      <c r="A25" s="34" t="s">
        <v>32</v>
      </c>
    </row>
    <row r="26" spans="1:13" s="21" customFormat="1" ht="13"/>
    <row r="27" spans="1:13" s="21" customFormat="1" ht="13"/>
    <row r="28" spans="1:13" s="21" customFormat="1" ht="13"/>
    <row r="29" spans="1:13" s="35" customFormat="1" ht="18">
      <c r="B29" s="35" t="s">
        <v>79</v>
      </c>
      <c r="E29" s="35" t="s">
        <v>80</v>
      </c>
      <c r="M29" s="36"/>
    </row>
    <row r="30" spans="1:13" s="21" customFormat="1" ht="13"/>
    <row r="31" spans="1:13" s="21" customFormat="1" ht="13"/>
    <row r="32" spans="1:13" s="21" customFormat="1" ht="13"/>
    <row r="33" s="21" customFormat="1" ht="13"/>
    <row r="34" s="34" customFormat="1" ht="11.5"/>
    <row r="35" s="21" customFormat="1" ht="13"/>
    <row r="36" s="21" customFormat="1" ht="13"/>
    <row r="37" s="21" customFormat="1" ht="13"/>
    <row r="38" s="21" customFormat="1" ht="13"/>
    <row r="39" s="21" customFormat="1" ht="13"/>
    <row r="40" s="21" customFormat="1" ht="13"/>
    <row r="41" s="21" customFormat="1" ht="13"/>
    <row r="42" s="21" customFormat="1" ht="13"/>
    <row r="43" s="21" customFormat="1" ht="13"/>
  </sheetData>
  <mergeCells count="14">
    <mergeCell ref="A2:M2"/>
    <mergeCell ref="A3:M3"/>
    <mergeCell ref="A4:M4"/>
    <mergeCell ref="A8:A17"/>
    <mergeCell ref="B8:B13"/>
    <mergeCell ref="C8:C13"/>
    <mergeCell ref="J8:J12"/>
    <mergeCell ref="K8:K13"/>
    <mergeCell ref="L8:L13"/>
    <mergeCell ref="B14:B17"/>
    <mergeCell ref="C14:C17"/>
    <mergeCell ref="J14:J16"/>
    <mergeCell ref="K14:K17"/>
    <mergeCell ref="L14:L17"/>
  </mergeCells>
  <pageMargins left="0.19685039370078741" right="0.19685039370078741" top="0.39370078740157483" bottom="0.19685039370078741" header="0.19685039370078741" footer="0.19685039370078741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opLeftCell="A4" workbookViewId="0">
      <selection activeCell="B13" sqref="B13"/>
    </sheetView>
  </sheetViews>
  <sheetFormatPr defaultColWidth="9.1796875" defaultRowHeight="14.5"/>
  <cols>
    <col min="1" max="1" width="4.26953125" style="12" customWidth="1"/>
    <col min="2" max="2" width="58.453125" style="12" customWidth="1"/>
    <col min="3" max="3" width="11.36328125" style="12" customWidth="1"/>
    <col min="4" max="4" width="10.453125" style="12" customWidth="1"/>
    <col min="5" max="5" width="13.7265625" style="12" customWidth="1"/>
    <col min="6" max="6" width="8.1796875" style="12" customWidth="1"/>
    <col min="7" max="7" width="10.1796875" style="12" customWidth="1"/>
    <col min="8" max="8" width="13.7265625" style="12" customWidth="1"/>
    <col min="9" max="9" width="8.1796875" style="12" customWidth="1"/>
    <col min="10" max="10" width="10.453125" style="12" customWidth="1"/>
    <col min="11" max="11" width="13.7265625" style="12" customWidth="1"/>
    <col min="12" max="16384" width="9.1796875" style="12"/>
  </cols>
  <sheetData>
    <row r="1" spans="1:11" s="5" customFormat="1" ht="19.5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6" customFormat="1" ht="10.5"/>
    <row r="3" spans="1:11" s="4" customFormat="1" ht="18.75" customHeight="1">
      <c r="A3" s="58" t="s">
        <v>0</v>
      </c>
      <c r="B3" s="58" t="s">
        <v>8</v>
      </c>
      <c r="C3" s="55" t="s">
        <v>15</v>
      </c>
      <c r="D3" s="56"/>
      <c r="E3" s="57"/>
      <c r="F3" s="55" t="s">
        <v>16</v>
      </c>
      <c r="G3" s="56"/>
      <c r="H3" s="57"/>
      <c r="I3" s="55" t="s">
        <v>2</v>
      </c>
      <c r="J3" s="56"/>
      <c r="K3" s="57"/>
    </row>
    <row r="4" spans="1:11" s="1" customFormat="1" ht="27.75" customHeight="1">
      <c r="A4" s="59"/>
      <c r="B4" s="59"/>
      <c r="C4" s="7" t="s">
        <v>11</v>
      </c>
      <c r="D4" s="8" t="s">
        <v>9</v>
      </c>
      <c r="E4" s="8" t="s">
        <v>10</v>
      </c>
      <c r="F4" s="7" t="s">
        <v>11</v>
      </c>
      <c r="G4" s="8" t="s">
        <v>9</v>
      </c>
      <c r="H4" s="8" t="s">
        <v>10</v>
      </c>
      <c r="I4" s="7" t="s">
        <v>11</v>
      </c>
      <c r="J4" s="8" t="s">
        <v>9</v>
      </c>
      <c r="K4" s="8" t="s">
        <v>10</v>
      </c>
    </row>
    <row r="5" spans="1:11" s="1" customFormat="1" ht="75" customHeight="1">
      <c r="A5" s="2" t="s">
        <v>7</v>
      </c>
      <c r="B5" s="13" t="s">
        <v>18</v>
      </c>
      <c r="C5" s="3" t="e">
        <f>('Оценка за 2016'!#REF!+'Оценка за 2016'!#REF!)/2</f>
        <v>#REF!</v>
      </c>
      <c r="D5" s="14" t="s">
        <v>60</v>
      </c>
      <c r="E5" s="15" t="s">
        <v>24</v>
      </c>
      <c r="F5" s="3" t="e">
        <f>('Оценка за 2016'!#REF!+'Оценка за 2016'!#REF!)/2</f>
        <v>#REF!</v>
      </c>
      <c r="G5" s="14" t="s">
        <v>60</v>
      </c>
      <c r="H5" s="15" t="s">
        <v>24</v>
      </c>
      <c r="I5" s="3" t="e">
        <f>('Оценка за 2016'!#REF!+'Оценка за 2016'!#REF!)/2</f>
        <v>#REF!</v>
      </c>
      <c r="J5" s="14" t="s">
        <v>60</v>
      </c>
      <c r="K5" s="15" t="s">
        <v>24</v>
      </c>
    </row>
    <row r="6" spans="1:11" s="1" customFormat="1" ht="75" customHeight="1">
      <c r="A6" s="2" t="s">
        <v>3</v>
      </c>
      <c r="B6" s="13" t="s">
        <v>19</v>
      </c>
      <c r="C6" s="3" t="e">
        <f>('Оценка за 2016'!#REF!+'Оценка за 2016'!#REF!+'Оценка за 2016'!#REF!+'Оценка за 2016'!#REF!+'Оценка за 2016'!#REF!+'Оценка за 2016'!#REF!+'Оценка за 2016'!#REF!+'Оценка за 2016'!#REF!+'Оценка за 2016'!#REF!+'Оценка за 2016'!J8+'Оценка за 2016'!#REF!+'Оценка за 2016'!#REF!+'Оценка за 2016'!#REF!+'Оценка за 2016'!#REF!)/14</f>
        <v>#REF!</v>
      </c>
      <c r="D6" s="14" t="s">
        <v>23</v>
      </c>
      <c r="E6" s="15" t="s">
        <v>14</v>
      </c>
      <c r="F6" s="3" t="e">
        <f>('Оценка за 2016'!#REF!+'Оценка за 2016'!#REF!+'Оценка за 2016'!#REF!+'Оценка за 2016'!#REF!+'Оценка за 2016'!#REF!+'Оценка за 2016'!#REF!+'Оценка за 2016'!#REF!+'Оценка за 2016'!#REF!+'Оценка за 2016'!#REF!+'Оценка за 2016'!J13+'Оценка за 2016'!#REF!+'Оценка за 2016'!#REF!+'Оценка за 2016'!#REF!+'Оценка за 2016'!#REF!)/14</f>
        <v>#REF!</v>
      </c>
      <c r="G6" s="14" t="s">
        <v>23</v>
      </c>
      <c r="H6" s="15" t="s">
        <v>14</v>
      </c>
      <c r="I6" s="3" t="e">
        <f>('Оценка за 2016'!#REF!+'Оценка за 2016'!#REF!+'Оценка за 2016'!#REF!+'Оценка за 2016'!#REF!+'Оценка за 2016'!#REF!+'Оценка за 2016'!#REF!+'Оценка за 2016'!#REF!+'Оценка за 2016'!#REF!+'Оценка за 2016'!#REF!+'Оценка за 2016'!K8+'Оценка за 2016'!#REF!+'Оценка за 2016'!#REF!+'Оценка за 2016'!#REF!+'Оценка за 2016'!#REF!)/14</f>
        <v>#REF!</v>
      </c>
      <c r="J6" s="14" t="s">
        <v>23</v>
      </c>
      <c r="K6" s="15" t="s">
        <v>14</v>
      </c>
    </row>
    <row r="7" spans="1:11" s="1" customFormat="1" ht="74.25" customHeight="1">
      <c r="A7" s="2" t="s">
        <v>4</v>
      </c>
      <c r="B7" s="13" t="s">
        <v>20</v>
      </c>
      <c r="C7" s="3" t="e">
        <f>('Оценка за 2016'!#REF!+'Оценка за 2016'!#REF!+'Оценка за 2016'!#REF!+'Оценка за 2016'!J14+'Оценка за 2016'!#REF!+'Оценка за 2016'!#REF!+'Оценка за 2016'!#REF!+'Оценка за 2016'!#REF!)/8</f>
        <v>#REF!</v>
      </c>
      <c r="D7" s="14" t="s">
        <v>60</v>
      </c>
      <c r="E7" s="15" t="s">
        <v>24</v>
      </c>
      <c r="F7" s="3" t="e">
        <f>('Оценка за 2016'!#REF!+'Оценка за 2016'!#REF!+'Оценка за 2016'!#REF!+'Оценка за 2016'!J17+'Оценка за 2016'!#REF!+'Оценка за 2016'!#REF!+'Оценка за 2016'!#REF!+'Оценка за 2016'!#REF!)/8</f>
        <v>#REF!</v>
      </c>
      <c r="G7" s="14" t="s">
        <v>60</v>
      </c>
      <c r="H7" s="15" t="s">
        <v>24</v>
      </c>
      <c r="I7" s="3" t="e">
        <f>('Оценка за 2016'!#REF!+'Оценка за 2016'!#REF!+'Оценка за 2016'!#REF!+'Оценка за 2016'!K14+'Оценка за 2016'!#REF!+'Оценка за 2016'!#REF!+'Оценка за 2016'!#REF!+'Оценка за 2016'!#REF!)/8</f>
        <v>#REF!</v>
      </c>
      <c r="J7" s="14" t="s">
        <v>60</v>
      </c>
      <c r="K7" s="15" t="s">
        <v>24</v>
      </c>
    </row>
    <row r="8" spans="1:11" s="1" customFormat="1" ht="85.5" hidden="1" customHeight="1">
      <c r="A8" s="2" t="s">
        <v>5</v>
      </c>
      <c r="B8" s="13" t="s">
        <v>21</v>
      </c>
      <c r="C8" s="3" t="e">
        <f>#REF!</f>
        <v>#REF!</v>
      </c>
      <c r="D8" s="14" t="s">
        <v>12</v>
      </c>
      <c r="E8" s="15" t="s">
        <v>13</v>
      </c>
      <c r="F8" s="3" t="e">
        <f>#REF!</f>
        <v>#REF!</v>
      </c>
      <c r="G8" s="14" t="s">
        <v>12</v>
      </c>
      <c r="H8" s="15" t="s">
        <v>13</v>
      </c>
      <c r="I8" s="3" t="e">
        <f>#REF!</f>
        <v>#REF!</v>
      </c>
      <c r="J8" s="14" t="s">
        <v>12</v>
      </c>
      <c r="K8" s="15" t="s">
        <v>13</v>
      </c>
    </row>
    <row r="9" spans="1:11" s="4" customFormat="1" ht="14" hidden="1">
      <c r="A9" s="2" t="s">
        <v>6</v>
      </c>
      <c r="B9" s="13" t="s">
        <v>17</v>
      </c>
      <c r="C9" s="3" t="e">
        <f>AVERAGE(C5:C8)</f>
        <v>#REF!</v>
      </c>
      <c r="D9" s="14" t="s">
        <v>12</v>
      </c>
      <c r="E9" s="15" t="s">
        <v>13</v>
      </c>
      <c r="F9" s="3" t="e">
        <f>AVERAGE(F5:F8)</f>
        <v>#REF!</v>
      </c>
      <c r="G9" s="14" t="e">
        <f>#REF!</f>
        <v>#REF!</v>
      </c>
      <c r="H9" s="15" t="s">
        <v>13</v>
      </c>
      <c r="I9" s="3" t="e">
        <f>AVERAGE(I5:I8)</f>
        <v>#REF!</v>
      </c>
      <c r="J9" s="14" t="s">
        <v>12</v>
      </c>
      <c r="K9" s="15" t="s">
        <v>13</v>
      </c>
    </row>
    <row r="10" spans="1:11" s="1" customFormat="1" ht="13"/>
    <row r="11" spans="1:11" s="1" customFormat="1" ht="13"/>
    <row r="12" spans="1:11" s="5" customFormat="1" ht="15.5">
      <c r="A12" s="5" t="s">
        <v>69</v>
      </c>
      <c r="E12" s="9"/>
      <c r="H12" s="9"/>
      <c r="K12" s="9" t="s">
        <v>70</v>
      </c>
    </row>
    <row r="13" spans="1:11" s="1" customFormat="1" ht="13"/>
    <row r="14" spans="1:11" s="1" customFormat="1" ht="13"/>
    <row r="15" spans="1:11" s="1" customFormat="1" ht="13"/>
    <row r="16" spans="1:11" s="1" customFormat="1" ht="13"/>
    <row r="17" spans="1:1" s="10" customFormat="1" ht="11.5">
      <c r="A17" s="10" t="s">
        <v>1</v>
      </c>
    </row>
    <row r="18" spans="1:1" s="10" customFormat="1" ht="11.5"/>
    <row r="19" spans="1:1" s="11" customFormat="1" ht="13"/>
  </sheetData>
  <mergeCells count="6">
    <mergeCell ref="A1:K1"/>
    <mergeCell ref="I3:K3"/>
    <mergeCell ref="C3:E3"/>
    <mergeCell ref="F3:H3"/>
    <mergeCell ref="A3:A4"/>
    <mergeCell ref="B3:B4"/>
  </mergeCells>
  <pageMargins left="0.39370078740157483" right="0.39370078740157483" top="1.1811023622047245" bottom="0.98425196850393704" header="0.59055118110236227" footer="0.59055118110236227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Оценка за 2016</vt:lpstr>
      <vt:lpstr>в разрезе услуг</vt:lpstr>
      <vt:lpstr>'в разрезе услуг'!Заголовки_для_печати</vt:lpstr>
      <vt:lpstr>'Оценка за 2016'!Заголовки_для_печати</vt:lpstr>
      <vt:lpstr>'Оценка за 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93cso1</cp:lastModifiedBy>
  <cp:lastPrinted>2017-02-02T06:10:25Z</cp:lastPrinted>
  <dcterms:created xsi:type="dcterms:W3CDTF">2010-05-16T11:05:00Z</dcterms:created>
  <dcterms:modified xsi:type="dcterms:W3CDTF">2017-03-16T05:05:21Z</dcterms:modified>
</cp:coreProperties>
</file>