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80" windowWidth="15480" windowHeight="10940" activeTab="1"/>
  </bookViews>
  <sheets>
    <sheet name="I ДОМ" sheetId="25" r:id="rId1"/>
    <sheet name="II СРО" sheetId="26" r:id="rId2"/>
    <sheet name="III ССО" sheetId="23" r:id="rId3"/>
    <sheet name="в разрезе услуг" sheetId="20" r:id="rId4"/>
    <sheet name="в разрезе МУ" sheetId="14" r:id="rId5"/>
  </sheets>
  <definedNames>
    <definedName name="_xlnm.Print_Titles" localSheetId="0">'I ДОМ'!$6:$9</definedName>
    <definedName name="_xlnm.Print_Titles" localSheetId="1">'II СРО'!$6:$9</definedName>
    <definedName name="_xlnm.Print_Titles" localSheetId="2">'III ССО'!$6:$9</definedName>
    <definedName name="_xlnm.Print_Titles" localSheetId="4">'в разрезе МУ'!$2:$3</definedName>
    <definedName name="_xlnm.Print_Titles" localSheetId="3">'в разрезе услуг'!$3:$4</definedName>
    <definedName name="_xlnm.Print_Area" localSheetId="0">'I ДОМ'!$A$1:$J$23</definedName>
    <definedName name="_xlnm.Print_Area" localSheetId="1">'II СРО'!$A$1:$J$21</definedName>
    <definedName name="_xlnm.Print_Area" localSheetId="2">'III ССО'!$A$1:$J$22</definedName>
    <definedName name="_xlnm.Print_Area" localSheetId="4">'в разрезе МУ'!$A$1:$K$13</definedName>
  </definedNames>
  <calcPr calcId="125725"/>
  <fileRecoveryPr autoRecover="0"/>
</workbook>
</file>

<file path=xl/calcChain.xml><?xml version="1.0" encoding="utf-8"?>
<calcChain xmlns="http://schemas.openxmlformats.org/spreadsheetml/2006/main">
  <c r="H14" i="20"/>
  <c r="G14"/>
  <c r="H4" i="14"/>
  <c r="G4"/>
  <c r="D12" i="25"/>
  <c r="C12"/>
  <c r="E10" i="23"/>
  <c r="F10" s="1"/>
  <c r="E10" i="26"/>
  <c r="F10" s="1"/>
  <c r="E10" i="25"/>
  <c r="F10" s="1"/>
  <c r="I15" i="26"/>
  <c r="I16" s="1"/>
  <c r="I17" s="1"/>
  <c r="F7" i="14" s="1"/>
  <c r="F4" s="1"/>
  <c r="E13" i="26"/>
  <c r="F13" s="1"/>
  <c r="E12"/>
  <c r="F12" s="1"/>
  <c r="E11"/>
  <c r="F11" s="1"/>
  <c r="I16" i="25"/>
  <c r="I17" s="1"/>
  <c r="I18" s="1"/>
  <c r="F6" i="14" s="1"/>
  <c r="E14" i="25"/>
  <c r="F14"/>
  <c r="E13"/>
  <c r="F13"/>
  <c r="E11"/>
  <c r="F11"/>
  <c r="I15" i="23"/>
  <c r="I16" s="1"/>
  <c r="I17" s="1"/>
  <c r="F8" i="14" s="1"/>
  <c r="E11" i="23"/>
  <c r="F11" s="1"/>
  <c r="F14" s="1"/>
  <c r="F17" s="1"/>
  <c r="E12"/>
  <c r="F12" s="1"/>
  <c r="E13"/>
  <c r="F13" s="1"/>
  <c r="F7" i="20"/>
  <c r="F12"/>
  <c r="F10"/>
  <c r="F14" s="1"/>
  <c r="F13"/>
  <c r="F8"/>
  <c r="F11"/>
  <c r="F6"/>
  <c r="F5"/>
  <c r="I12"/>
  <c r="C12"/>
  <c r="F9" l="1"/>
  <c r="F14" i="26"/>
  <c r="F17" s="1"/>
  <c r="E12" i="25"/>
  <c r="F12" s="1"/>
  <c r="F15" s="1"/>
  <c r="F18" s="1"/>
  <c r="I8" i="20"/>
  <c r="C8"/>
  <c r="C9"/>
  <c r="I9"/>
  <c r="C8" i="14"/>
  <c r="J17" i="23"/>
  <c r="I8" i="14" s="1"/>
  <c r="I13" i="20"/>
  <c r="C13"/>
  <c r="J17" i="26"/>
  <c r="I7" i="14" s="1"/>
  <c r="C7"/>
  <c r="C6" l="1"/>
  <c r="J18" i="25"/>
  <c r="I6" i="14" s="1"/>
  <c r="I4" s="1"/>
  <c r="C11" i="20"/>
  <c r="I11"/>
  <c r="C4" i="14"/>
  <c r="I7" i="20" l="1"/>
  <c r="C7"/>
  <c r="C5"/>
  <c r="C6"/>
  <c r="I5" l="1"/>
  <c r="C10"/>
  <c r="I10"/>
  <c r="C14"/>
  <c r="I6"/>
  <c r="I14" l="1"/>
</calcChain>
</file>

<file path=xl/sharedStrings.xml><?xml version="1.0" encoding="utf-8"?>
<sst xmlns="http://schemas.openxmlformats.org/spreadsheetml/2006/main" count="353" uniqueCount="89">
  <si>
    <t>ОТЧЕТ</t>
  </si>
  <si>
    <t>№ п/п</t>
  </si>
  <si>
    <t>Критерии оценки выполнения муниципального задания</t>
  </si>
  <si>
    <t>К1</t>
  </si>
  <si>
    <t>К2</t>
  </si>
  <si>
    <t>наименование показателя</t>
  </si>
  <si>
    <t>х</t>
  </si>
  <si>
    <t>Васюта Светлана Владимировна 226-15-53</t>
  </si>
  <si>
    <r>
      <t>ОЦ</t>
    </r>
    <r>
      <rPr>
        <vertAlign val="subscript"/>
        <sz val="12"/>
        <color indexed="8"/>
        <rFont val="Times New Roman"/>
        <family val="1"/>
        <charset val="204"/>
      </rPr>
      <t>итоговая</t>
    </r>
  </si>
  <si>
    <t>2</t>
  </si>
  <si>
    <t>3</t>
  </si>
  <si>
    <t>4</t>
  </si>
  <si>
    <t>5</t>
  </si>
  <si>
    <t>6</t>
  </si>
  <si>
    <t>7</t>
  </si>
  <si>
    <t>8</t>
  </si>
  <si>
    <t>9</t>
  </si>
  <si>
    <t>Васюта Светлана Владимировна</t>
  </si>
  <si>
    <t>226-15-53</t>
  </si>
  <si>
    <t>показатели, характеризующие качество муниципальной услуги</t>
  </si>
  <si>
    <t>показатели, характеризующие объем муниципальной услуги</t>
  </si>
  <si>
    <t>Расчет оценки К1</t>
  </si>
  <si>
    <t>Итого</t>
  </si>
  <si>
    <t>Расчет оценки К2</t>
  </si>
  <si>
    <t>5.1</t>
  </si>
  <si>
    <t>5.2</t>
  </si>
  <si>
    <t>в том числе:</t>
  </si>
  <si>
    <t>1</t>
  </si>
  <si>
    <t>Наименование муниципальной услуги</t>
  </si>
  <si>
    <t>о выполнении муниципального задания на оказание</t>
  </si>
  <si>
    <t>количество получателей услуг (человек)</t>
  </si>
  <si>
    <t>в форме социального обслуживания на дому</t>
  </si>
  <si>
    <t>5.3</t>
  </si>
  <si>
    <t>МБУ ЦСО Ленинского района</t>
  </si>
  <si>
    <t>социального обслуживания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социального обслуживания на дому</t>
  </si>
  <si>
    <t>социального обслуживания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социально-реабилитационных услуг</t>
  </si>
  <si>
    <t>социального обслуживания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срочного социального обслуживания</t>
  </si>
  <si>
    <t>в форме социально-реабилитационных услуг</t>
  </si>
  <si>
    <t>в форме срочного социального обслуживания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</si>
  <si>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социального обслуживания в стационарных учреждениях (отделениях) социального обслуживания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</si>
  <si>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полустационарного социального обслуживания в отделениях дневного, ночного пребывания, социальных гостиницах учреждений социального обслуживания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</si>
  <si>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социального обслуживания на дому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</si>
  <si>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социально-реабилитационных услуг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</si>
  <si>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срочного социального обслуживания</t>
  </si>
  <si>
    <t>Наименование учреждения, услуги</t>
  </si>
  <si>
    <t>диапазон значений</t>
  </si>
  <si>
    <t>интерпретация</t>
  </si>
  <si>
    <t>значение</t>
  </si>
  <si>
    <t>&gt;100%</t>
  </si>
  <si>
    <t>перевыполнено</t>
  </si>
  <si>
    <t>в целом выполнено</t>
  </si>
  <si>
    <t>в полном объеме</t>
  </si>
  <si>
    <t>Показатели качества</t>
  </si>
  <si>
    <t>Показатели объема</t>
  </si>
  <si>
    <t>95%-100%</t>
  </si>
  <si>
    <t>Социальное обслуживание и реабилитация, организация отдыха и оздоровления детей, находящихся в трудной жизненной ситуации, в форме временного проживания (содержания)</t>
  </si>
  <si>
    <t>Социальное обслуживание и реабилитация семей с детьми, организация отдыха и оздоровления детей, находящихся в трудной жизненной ситуации, в форме нестационарного социального обслуживания</t>
  </si>
  <si>
    <t>2) количество обоснованных претензий (жалоб) со стороны получателей услуги: отсутствие жалоб-100%; до 5 жалоб-67%, свыше 5 жалоб-33% (жалоб; абсолютный показатель)</t>
  </si>
  <si>
    <t>3) охват граждан пожилого возраста и инвалидов всеми видами социального обслуживания на дому на 10000 одиноко проживающих пенсионеров (человек; определяется как отношение численности получателей услуги к численности одиноко проживающих пенсионеров из данных социального паспорта территории на начало года, умноженное на 10000)</t>
  </si>
  <si>
    <t>4) численность инвалидов из общего количества получателей услуги (человек; абсолютный показатель)</t>
  </si>
  <si>
    <t>5) численность инвалидов трудоспособного возраста из общего количества получателей услуги (человек; абсолютный показатель)</t>
  </si>
  <si>
    <t>3) численность инвалидов из общего количества получателей услуги (человек; абсолютный показатель)</t>
  </si>
  <si>
    <t>4) численность инвалидов трудоспособного возраста из общего количества получателей услуги (человек; абсолютный показатель)</t>
  </si>
  <si>
    <t>Васюта Светлана Владимировна, 226-15-53</t>
  </si>
  <si>
    <t>Социальное обслуживание, реабилитация и оздоровление детей в форме нестационарного обслуживания (дневное пребывание)</t>
  </si>
  <si>
    <r>
      <t>ОЦ</t>
    </r>
    <r>
      <rPr>
        <vertAlign val="subscript"/>
        <sz val="12"/>
        <rFont val="Times New Roman"/>
        <family val="1"/>
        <charset val="204"/>
      </rPr>
      <t>итоговая</t>
    </r>
  </si>
  <si>
    <r>
      <t>К1</t>
    </r>
    <r>
      <rPr>
        <vertAlign val="subscript"/>
        <sz val="12"/>
        <rFont val="Times New Roman"/>
        <family val="1"/>
        <charset val="204"/>
      </rPr>
      <t>плi</t>
    </r>
  </si>
  <si>
    <r>
      <t>К1</t>
    </r>
    <r>
      <rPr>
        <vertAlign val="subscript"/>
        <sz val="12"/>
        <rFont val="Times New Roman"/>
        <family val="1"/>
        <charset val="204"/>
      </rPr>
      <t>фi</t>
    </r>
  </si>
  <si>
    <r>
      <t>К1</t>
    </r>
    <r>
      <rPr>
        <vertAlign val="subscript"/>
        <sz val="12"/>
        <rFont val="Times New Roman"/>
        <family val="1"/>
        <charset val="204"/>
      </rPr>
      <t>i</t>
    </r>
  </si>
  <si>
    <r>
      <t>К2</t>
    </r>
    <r>
      <rPr>
        <vertAlign val="subscript"/>
        <sz val="12"/>
        <rFont val="Times New Roman"/>
        <family val="1"/>
        <charset val="204"/>
      </rPr>
      <t>пл</t>
    </r>
  </si>
  <si>
    <r>
      <t>К2</t>
    </r>
    <r>
      <rPr>
        <vertAlign val="subscript"/>
        <sz val="12"/>
        <rFont val="Times New Roman"/>
        <family val="1"/>
        <charset val="204"/>
      </rPr>
      <t>ф</t>
    </r>
  </si>
  <si>
    <t>Начальник отдела планирования и бюджетного исполнения</t>
  </si>
  <si>
    <t>Т.А. Антоненко</t>
  </si>
  <si>
    <t>Среднее значение по социальному обслуживанию</t>
  </si>
  <si>
    <t>90%-95%</t>
  </si>
  <si>
    <t>Временное социально-бытовое устройство лиц, вынужденно покинувших территорию Украины и находящихся в пунктах временного размещения, в учреждениях (отделениях) социального обслуживания</t>
  </si>
  <si>
    <t>Пояснения для руководителя (не печатать!!!)</t>
  </si>
  <si>
    <t>Щ5545 "МБУ ЦСО Ленинского района"</t>
  </si>
  <si>
    <t>1) укомплектованность учреждения (отделения) специалистами основного профиля, специализирующимися на оказании услуги: 75% и выше-100%; процентов; определяется как отношение числа занятых штатных единиц к общей численности штатных единиц специалистов основного профиля учреждения (отделения)</t>
  </si>
  <si>
    <t>по состоянию на 01.01.2016 года</t>
  </si>
  <si>
    <t>Анализ выполнения муниципального задания за 2015 год
по укрупненным услугам в области социального обслуживания населения</t>
  </si>
  <si>
    <t>Оценка выполнения муниципального задания за 2015 год в разрезе муниципальных учреждений социального обслуживания населения города Красноярска</t>
  </si>
  <si>
    <r>
      <t>ОЦ</t>
    </r>
    <r>
      <rPr>
        <vertAlign val="subscript"/>
        <sz val="12"/>
        <color theme="1" tint="4.9989318521683403E-2"/>
        <rFont val="Times New Roman"/>
        <family val="1"/>
        <charset val="204"/>
      </rPr>
      <t>итоговая</t>
    </r>
  </si>
  <si>
    <r>
      <t>К1</t>
    </r>
    <r>
      <rPr>
        <vertAlign val="subscript"/>
        <sz val="12"/>
        <color theme="1" tint="4.9989318521683403E-2"/>
        <rFont val="Times New Roman"/>
        <family val="1"/>
        <charset val="204"/>
      </rPr>
      <t>плi</t>
    </r>
  </si>
  <si>
    <r>
      <t>К1</t>
    </r>
    <r>
      <rPr>
        <vertAlign val="subscript"/>
        <sz val="12"/>
        <color theme="1" tint="4.9989318521683403E-2"/>
        <rFont val="Times New Roman"/>
        <family val="1"/>
        <charset val="204"/>
      </rPr>
      <t>фi</t>
    </r>
  </si>
  <si>
    <r>
      <t>К1</t>
    </r>
    <r>
      <rPr>
        <vertAlign val="subscript"/>
        <sz val="12"/>
        <color theme="1" tint="4.9989318521683403E-2"/>
        <rFont val="Times New Roman"/>
        <family val="1"/>
        <charset val="204"/>
      </rPr>
      <t>i</t>
    </r>
  </si>
  <si>
    <r>
      <t>К2</t>
    </r>
    <r>
      <rPr>
        <vertAlign val="subscript"/>
        <sz val="12"/>
        <color theme="1" tint="4.9989318521683403E-2"/>
        <rFont val="Times New Roman"/>
        <family val="1"/>
        <charset val="204"/>
      </rPr>
      <t>пл</t>
    </r>
  </si>
  <si>
    <r>
      <t>К2</t>
    </r>
    <r>
      <rPr>
        <vertAlign val="subscript"/>
        <sz val="12"/>
        <color theme="1" tint="4.9989318521683403E-2"/>
        <rFont val="Times New Roman"/>
        <family val="1"/>
        <charset val="204"/>
      </rPr>
      <t>ф</t>
    </r>
  </si>
  <si>
    <t>по состоянию на 01.01.2016 года МБУ ЦСО Ленинского района</t>
  </si>
</sst>
</file>

<file path=xl/styles.xml><?xml version="1.0" encoding="utf-8"?>
<styleSheet xmlns="http://schemas.openxmlformats.org/spreadsheetml/2006/main">
  <numFmts count="1">
    <numFmt numFmtId="164" formatCode="0.0%"/>
  </numFmts>
  <fonts count="36">
    <font>
      <sz val="11"/>
      <color theme="1"/>
      <name val="Calibri"/>
      <family val="2"/>
      <charset val="204"/>
      <scheme val="minor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vertAlign val="subscript"/>
      <sz val="12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sz val="9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Times New Roman"/>
      <family val="1"/>
      <charset val="204"/>
    </font>
    <font>
      <b/>
      <sz val="14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2" fillId="0" borderId="0" xfId="0" applyFont="1" applyFill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vertical="top"/>
    </xf>
    <xf numFmtId="164" fontId="14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top"/>
    </xf>
    <xf numFmtId="164" fontId="17" fillId="0" borderId="1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8" fillId="0" borderId="0" xfId="0" applyFont="1" applyFill="1"/>
    <xf numFmtId="3" fontId="13" fillId="0" borderId="1" xfId="0" applyNumberFormat="1" applyFont="1" applyFill="1" applyBorder="1" applyAlignment="1">
      <alignment horizontal="right" vertical="top"/>
    </xf>
    <xf numFmtId="3" fontId="19" fillId="0" borderId="1" xfId="0" applyNumberFormat="1" applyFont="1" applyFill="1" applyBorder="1" applyAlignment="1">
      <alignment horizontal="center" vertical="top"/>
    </xf>
    <xf numFmtId="164" fontId="19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/>
    <xf numFmtId="0" fontId="13" fillId="0" borderId="1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12" fillId="0" borderId="0" xfId="0" applyFont="1" applyFill="1"/>
    <xf numFmtId="0" fontId="0" fillId="0" borderId="0" xfId="0" applyFill="1"/>
    <xf numFmtId="0" fontId="22" fillId="0" borderId="1" xfId="0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24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31" fillId="0" borderId="1" xfId="0" applyFont="1" applyFill="1" applyBorder="1" applyAlignment="1">
      <alignment vertical="top" wrapText="1"/>
    </xf>
    <xf numFmtId="0" fontId="29" fillId="0" borderId="1" xfId="0" applyNumberFormat="1" applyFont="1" applyFill="1" applyBorder="1" applyAlignment="1">
      <alignment vertical="top"/>
    </xf>
    <xf numFmtId="164" fontId="29" fillId="0" borderId="1" xfId="0" applyNumberFormat="1" applyFont="1" applyFill="1" applyBorder="1" applyAlignment="1">
      <alignment vertical="top"/>
    </xf>
    <xf numFmtId="164" fontId="29" fillId="0" borderId="1" xfId="0" applyNumberFormat="1" applyFont="1" applyFill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right" vertical="top"/>
    </xf>
    <xf numFmtId="3" fontId="29" fillId="0" borderId="1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vertical="top" wrapText="1"/>
    </xf>
    <xf numFmtId="3" fontId="29" fillId="0" borderId="1" xfId="0" applyNumberFormat="1" applyFont="1" applyFill="1" applyBorder="1" applyAlignment="1">
      <alignment horizontal="center" vertical="top"/>
    </xf>
    <xf numFmtId="164" fontId="33" fillId="0" borderId="1" xfId="0" applyNumberFormat="1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vertical="top" wrapText="1"/>
    </xf>
    <xf numFmtId="164" fontId="35" fillId="0" borderId="1" xfId="0" applyNumberFormat="1" applyFont="1" applyFill="1" applyBorder="1" applyAlignment="1">
      <alignment horizontal="center" vertical="top"/>
    </xf>
    <xf numFmtId="164" fontId="35" fillId="0" borderId="1" xfId="0" applyNumberFormat="1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31" fillId="0" borderId="0" xfId="0" applyFont="1" applyFill="1" applyAlignment="1">
      <alignment vertical="top"/>
    </xf>
    <xf numFmtId="0" fontId="32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"/>
  <sheetViews>
    <sheetView view="pageBreakPreview" zoomScaleSheetLayoutView="100" workbookViewId="0">
      <selection activeCell="B7" sqref="B7:F7"/>
    </sheetView>
  </sheetViews>
  <sheetFormatPr defaultColWidth="9.1796875" defaultRowHeight="14.5"/>
  <cols>
    <col min="1" max="1" width="10.453125" style="27" customWidth="1"/>
    <col min="2" max="2" width="57.7265625" style="27" customWidth="1"/>
    <col min="3" max="4" width="7.81640625" style="27" customWidth="1"/>
    <col min="5" max="5" width="7.453125" style="27" customWidth="1"/>
    <col min="6" max="6" width="9.7265625" style="27" customWidth="1"/>
    <col min="7" max="8" width="10.81640625" style="27" customWidth="1"/>
    <col min="9" max="9" width="10.26953125" style="27" customWidth="1"/>
    <col min="10" max="10" width="10.81640625" style="27" customWidth="1"/>
    <col min="11" max="16384" width="9.1796875" style="27"/>
  </cols>
  <sheetData>
    <row r="1" spans="1:11" s="8" customFormat="1" ht="15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8" customFormat="1" ht="15.5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s="8" customFormat="1" ht="48" customHeight="1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s="8" customFormat="1" ht="15.5">
      <c r="A4" s="87" t="s">
        <v>88</v>
      </c>
      <c r="B4" s="87"/>
      <c r="C4" s="87"/>
      <c r="D4" s="87"/>
      <c r="E4" s="87"/>
      <c r="F4" s="87"/>
      <c r="G4" s="87"/>
      <c r="H4" s="87"/>
      <c r="I4" s="87"/>
      <c r="J4" s="87"/>
    </row>
    <row r="5" spans="1:11" s="9" customFormat="1" ht="10.5"/>
    <row r="6" spans="1:11" s="11" customFormat="1" ht="25.5" customHeight="1">
      <c r="A6" s="89" t="s">
        <v>1</v>
      </c>
      <c r="B6" s="90" t="s">
        <v>2</v>
      </c>
      <c r="C6" s="91"/>
      <c r="D6" s="91"/>
      <c r="E6" s="91"/>
      <c r="F6" s="91"/>
      <c r="G6" s="91"/>
      <c r="H6" s="91"/>
      <c r="I6" s="92"/>
      <c r="J6" s="89" t="s">
        <v>65</v>
      </c>
    </row>
    <row r="7" spans="1:11" s="11" customFormat="1" ht="34.5" customHeight="1">
      <c r="A7" s="89"/>
      <c r="B7" s="94" t="s">
        <v>19</v>
      </c>
      <c r="C7" s="94"/>
      <c r="D7" s="94"/>
      <c r="E7" s="94"/>
      <c r="F7" s="94"/>
      <c r="G7" s="95" t="s">
        <v>20</v>
      </c>
      <c r="H7" s="96"/>
      <c r="I7" s="97"/>
      <c r="J7" s="89"/>
    </row>
    <row r="8" spans="1:11" s="11" customFormat="1" ht="17.5">
      <c r="A8" s="89"/>
      <c r="B8" s="10" t="s">
        <v>5</v>
      </c>
      <c r="C8" s="10" t="s">
        <v>66</v>
      </c>
      <c r="D8" s="10" t="s">
        <v>67</v>
      </c>
      <c r="E8" s="10" t="s">
        <v>68</v>
      </c>
      <c r="F8" s="12" t="s">
        <v>3</v>
      </c>
      <c r="G8" s="10" t="s">
        <v>69</v>
      </c>
      <c r="H8" s="10" t="s">
        <v>70</v>
      </c>
      <c r="I8" s="12" t="s">
        <v>4</v>
      </c>
      <c r="J8" s="93"/>
    </row>
    <row r="9" spans="1:11" s="14" customFormat="1" ht="1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</row>
    <row r="10" spans="1:11" s="11" customFormat="1" ht="62.25" customHeight="1">
      <c r="A10" s="98" t="s">
        <v>77</v>
      </c>
      <c r="B10" s="15" t="s">
        <v>78</v>
      </c>
      <c r="C10" s="52">
        <v>120</v>
      </c>
      <c r="D10" s="52">
        <v>120</v>
      </c>
      <c r="E10" s="2">
        <f>D10/C10</f>
        <v>1</v>
      </c>
      <c r="F10" s="17">
        <f>IF(E10&gt;=75%,100%,E10)</f>
        <v>1</v>
      </c>
      <c r="G10" s="17" t="s">
        <v>6</v>
      </c>
      <c r="H10" s="17" t="s">
        <v>6</v>
      </c>
      <c r="I10" s="17" t="s">
        <v>6</v>
      </c>
      <c r="J10" s="17" t="s">
        <v>6</v>
      </c>
    </row>
    <row r="11" spans="1:11" s="11" customFormat="1" ht="37.5" customHeight="1">
      <c r="A11" s="99"/>
      <c r="B11" s="15" t="s">
        <v>57</v>
      </c>
      <c r="C11" s="28">
        <v>0</v>
      </c>
      <c r="D11" s="28">
        <v>0</v>
      </c>
      <c r="E11" s="2">
        <f>IF(D11=0,100%,IF(D11&lt;=5,67%,33%))</f>
        <v>1</v>
      </c>
      <c r="F11" s="17">
        <f>IF(E11&gt;130%,130%,E11)</f>
        <v>1</v>
      </c>
      <c r="G11" s="17" t="s">
        <v>6</v>
      </c>
      <c r="H11" s="17" t="s">
        <v>6</v>
      </c>
      <c r="I11" s="17" t="s">
        <v>6</v>
      </c>
      <c r="J11" s="17" t="s">
        <v>6</v>
      </c>
    </row>
    <row r="12" spans="1:11" s="11" customFormat="1" ht="62.25" customHeight="1">
      <c r="A12" s="99"/>
      <c r="B12" s="15" t="s">
        <v>58</v>
      </c>
      <c r="C12" s="16">
        <f>ROUND(G16/8318*10000,0)</f>
        <v>1279</v>
      </c>
      <c r="D12" s="16">
        <f>ROUND(H16/8318*10000,0)</f>
        <v>1544</v>
      </c>
      <c r="E12" s="2">
        <f>D12/C12</f>
        <v>1.2071931196247068</v>
      </c>
      <c r="F12" s="17">
        <f>IF(E12&gt;130%,130%,E12)</f>
        <v>1.2071931196247068</v>
      </c>
      <c r="G12" s="17" t="s">
        <v>6</v>
      </c>
      <c r="H12" s="17" t="s">
        <v>6</v>
      </c>
      <c r="I12" s="17" t="s">
        <v>6</v>
      </c>
      <c r="J12" s="17" t="s">
        <v>6</v>
      </c>
      <c r="K12" s="11">
        <v>8318</v>
      </c>
    </row>
    <row r="13" spans="1:11" s="11" customFormat="1" ht="27" customHeight="1">
      <c r="A13" s="99"/>
      <c r="B13" s="15" t="s">
        <v>59</v>
      </c>
      <c r="C13" s="16">
        <v>550</v>
      </c>
      <c r="D13" s="16">
        <v>789</v>
      </c>
      <c r="E13" s="2">
        <f>D13/C13</f>
        <v>1.4345454545454546</v>
      </c>
      <c r="F13" s="17">
        <f>IF(E13&gt;130%,130%,E13)</f>
        <v>1.3</v>
      </c>
      <c r="G13" s="17" t="s">
        <v>6</v>
      </c>
      <c r="H13" s="17" t="s">
        <v>6</v>
      </c>
      <c r="I13" s="17" t="s">
        <v>6</v>
      </c>
      <c r="J13" s="17" t="s">
        <v>6</v>
      </c>
    </row>
    <row r="14" spans="1:11" s="11" customFormat="1" ht="27" customHeight="1">
      <c r="A14" s="99"/>
      <c r="B14" s="15" t="s">
        <v>60</v>
      </c>
      <c r="C14" s="16">
        <v>34</v>
      </c>
      <c r="D14" s="16">
        <v>86</v>
      </c>
      <c r="E14" s="2">
        <f>D14/C14</f>
        <v>2.5294117647058822</v>
      </c>
      <c r="F14" s="17">
        <f>IF(E14&gt;130%,130%,E14)</f>
        <v>1.3</v>
      </c>
      <c r="G14" s="17" t="s">
        <v>6</v>
      </c>
      <c r="H14" s="17" t="s">
        <v>6</v>
      </c>
      <c r="I14" s="17" t="s">
        <v>6</v>
      </c>
      <c r="J14" s="17" t="s">
        <v>6</v>
      </c>
    </row>
    <row r="15" spans="1:11" s="8" customFormat="1" ht="15.5">
      <c r="A15" s="99"/>
      <c r="B15" s="18" t="s">
        <v>21</v>
      </c>
      <c r="C15" s="19" t="s">
        <v>6</v>
      </c>
      <c r="D15" s="19" t="s">
        <v>6</v>
      </c>
      <c r="E15" s="17" t="s">
        <v>6</v>
      </c>
      <c r="F15" s="17">
        <f>AVERAGE(F10:F14)</f>
        <v>1.1614386239249412</v>
      </c>
      <c r="G15" s="19" t="s">
        <v>6</v>
      </c>
      <c r="H15" s="19" t="s">
        <v>6</v>
      </c>
      <c r="I15" s="17" t="s">
        <v>6</v>
      </c>
      <c r="J15" s="17" t="s">
        <v>6</v>
      </c>
    </row>
    <row r="16" spans="1:11" s="8" customFormat="1" ht="15.75" customHeight="1">
      <c r="A16" s="99"/>
      <c r="B16" s="15" t="s">
        <v>30</v>
      </c>
      <c r="C16" s="19" t="s">
        <v>6</v>
      </c>
      <c r="D16" s="19" t="s">
        <v>6</v>
      </c>
      <c r="E16" s="17" t="s">
        <v>6</v>
      </c>
      <c r="F16" s="17" t="s">
        <v>6</v>
      </c>
      <c r="G16" s="16">
        <v>1064</v>
      </c>
      <c r="H16" s="16">
        <v>1284</v>
      </c>
      <c r="I16" s="2">
        <f>H16/G16</f>
        <v>1.2067669172932332</v>
      </c>
      <c r="J16" s="17" t="s">
        <v>6</v>
      </c>
    </row>
    <row r="17" spans="1:10" s="8" customFormat="1" ht="15.5">
      <c r="A17" s="100"/>
      <c r="B17" s="18" t="s">
        <v>23</v>
      </c>
      <c r="C17" s="19" t="s">
        <v>6</v>
      </c>
      <c r="D17" s="19" t="s">
        <v>6</v>
      </c>
      <c r="E17" s="17" t="s">
        <v>6</v>
      </c>
      <c r="F17" s="17" t="s">
        <v>6</v>
      </c>
      <c r="G17" s="19" t="s">
        <v>6</v>
      </c>
      <c r="H17" s="19" t="s">
        <v>6</v>
      </c>
      <c r="I17" s="20">
        <f>I16</f>
        <v>1.2067669172932332</v>
      </c>
      <c r="J17" s="17" t="s">
        <v>6</v>
      </c>
    </row>
    <row r="18" spans="1:10" s="25" customFormat="1" ht="18.5">
      <c r="A18" s="21"/>
      <c r="B18" s="22" t="s">
        <v>22</v>
      </c>
      <c r="C18" s="19" t="s">
        <v>6</v>
      </c>
      <c r="D18" s="19" t="s">
        <v>6</v>
      </c>
      <c r="E18" s="17" t="s">
        <v>6</v>
      </c>
      <c r="F18" s="23">
        <f>F15</f>
        <v>1.1614386239249412</v>
      </c>
      <c r="G18" s="19" t="s">
        <v>6</v>
      </c>
      <c r="H18" s="19" t="s">
        <v>6</v>
      </c>
      <c r="I18" s="24">
        <f>I17</f>
        <v>1.2067669172932332</v>
      </c>
      <c r="J18" s="23">
        <f>AVERAGE(F18:I18)</f>
        <v>1.1841027706090872</v>
      </c>
    </row>
    <row r="19" spans="1:10" s="9" customFormat="1" ht="10.5"/>
    <row r="20" spans="1:10" s="8" customFormat="1" ht="15.5">
      <c r="A20" s="31" t="s">
        <v>71</v>
      </c>
      <c r="J20" s="32" t="s">
        <v>72</v>
      </c>
    </row>
    <row r="21" spans="1:10" s="26" customFormat="1" ht="11.5"/>
    <row r="22" spans="1:10" s="26" customFormat="1" ht="11.5"/>
    <row r="23" spans="1:10" s="26" customFormat="1" ht="11.5">
      <c r="A23" s="26" t="s">
        <v>7</v>
      </c>
    </row>
  </sheetData>
  <mergeCells count="10">
    <mergeCell ref="A10:A17"/>
    <mergeCell ref="A1:J1"/>
    <mergeCell ref="A2:J2"/>
    <mergeCell ref="A3:J3"/>
    <mergeCell ref="A4:J4"/>
    <mergeCell ref="A6:A8"/>
    <mergeCell ref="B6:I6"/>
    <mergeCell ref="J6:J8"/>
    <mergeCell ref="B7:F7"/>
    <mergeCell ref="G7:I7"/>
  </mergeCells>
  <pageMargins left="0.19685039370078741" right="0.19685039370078741" top="0.39370078740157483" bottom="0.19685039370078741" header="0.19685039370078741" footer="0.19685039370078741"/>
  <pageSetup paperSize="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1"/>
  <sheetViews>
    <sheetView tabSelected="1" view="pageBreakPreview" zoomScaleSheetLayoutView="100" workbookViewId="0">
      <selection activeCell="G10" sqref="G10"/>
    </sheetView>
  </sheetViews>
  <sheetFormatPr defaultColWidth="9.1796875" defaultRowHeight="14.5"/>
  <cols>
    <col min="1" max="1" width="10.453125" style="86" customWidth="1"/>
    <col min="2" max="2" width="58.453125" style="86" customWidth="1"/>
    <col min="3" max="3" width="6.7265625" style="86" customWidth="1"/>
    <col min="4" max="4" width="7.26953125" style="86" customWidth="1"/>
    <col min="5" max="5" width="8.54296875" style="86" customWidth="1"/>
    <col min="6" max="6" width="9.7265625" style="86" customWidth="1"/>
    <col min="7" max="8" width="10.81640625" style="86" customWidth="1"/>
    <col min="9" max="9" width="10.26953125" style="86" customWidth="1"/>
    <col min="10" max="10" width="10.81640625" style="86" customWidth="1"/>
    <col min="11" max="16384" width="9.1796875" style="86"/>
  </cols>
  <sheetData>
    <row r="1" spans="1:10" s="62" customFormat="1" ht="15.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62" customFormat="1" ht="15.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62" customFormat="1" ht="48" customHeight="1">
      <c r="A3" s="102" t="s">
        <v>35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62" customFormat="1" ht="15.5">
      <c r="A4" s="101" t="s">
        <v>88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63" customFormat="1" ht="10.5"/>
    <row r="6" spans="1:10" s="64" customFormat="1" ht="25.5" customHeight="1">
      <c r="A6" s="103" t="s">
        <v>1</v>
      </c>
      <c r="B6" s="104" t="s">
        <v>2</v>
      </c>
      <c r="C6" s="105"/>
      <c r="D6" s="105"/>
      <c r="E6" s="105"/>
      <c r="F6" s="105"/>
      <c r="G6" s="105"/>
      <c r="H6" s="105"/>
      <c r="I6" s="106"/>
      <c r="J6" s="103" t="s">
        <v>82</v>
      </c>
    </row>
    <row r="7" spans="1:10" s="64" customFormat="1" ht="34.5" customHeight="1">
      <c r="A7" s="103"/>
      <c r="B7" s="108" t="s">
        <v>19</v>
      </c>
      <c r="C7" s="108"/>
      <c r="D7" s="108"/>
      <c r="E7" s="108"/>
      <c r="F7" s="108"/>
      <c r="G7" s="109" t="s">
        <v>20</v>
      </c>
      <c r="H7" s="110"/>
      <c r="I7" s="111"/>
      <c r="J7" s="103"/>
    </row>
    <row r="8" spans="1:10" s="64" customFormat="1" ht="17.5">
      <c r="A8" s="103"/>
      <c r="B8" s="65" t="s">
        <v>5</v>
      </c>
      <c r="C8" s="65" t="s">
        <v>83</v>
      </c>
      <c r="D8" s="65" t="s">
        <v>84</v>
      </c>
      <c r="E8" s="65" t="s">
        <v>85</v>
      </c>
      <c r="F8" s="66" t="s">
        <v>3</v>
      </c>
      <c r="G8" s="65" t="s">
        <v>86</v>
      </c>
      <c r="H8" s="65" t="s">
        <v>87</v>
      </c>
      <c r="I8" s="66" t="s">
        <v>4</v>
      </c>
      <c r="J8" s="107"/>
    </row>
    <row r="9" spans="1:10" s="68" customFormat="1" ht="12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</row>
    <row r="10" spans="1:10" s="64" customFormat="1" ht="62.25" customHeight="1">
      <c r="A10" s="112" t="s">
        <v>77</v>
      </c>
      <c r="B10" s="69" t="s">
        <v>78</v>
      </c>
      <c r="C10" s="70">
        <v>16</v>
      </c>
      <c r="D10" s="70">
        <v>16</v>
      </c>
      <c r="E10" s="71">
        <f>D10/C10</f>
        <v>1</v>
      </c>
      <c r="F10" s="72">
        <f>IF(E10&gt;=75%,100%,E10)</f>
        <v>1</v>
      </c>
      <c r="G10" s="72" t="s">
        <v>6</v>
      </c>
      <c r="H10" s="72" t="s">
        <v>6</v>
      </c>
      <c r="I10" s="72" t="s">
        <v>6</v>
      </c>
      <c r="J10" s="72" t="s">
        <v>6</v>
      </c>
    </row>
    <row r="11" spans="1:10" s="64" customFormat="1" ht="37.5" customHeight="1">
      <c r="A11" s="113"/>
      <c r="B11" s="69" t="s">
        <v>57</v>
      </c>
      <c r="C11" s="73">
        <v>0</v>
      </c>
      <c r="D11" s="73">
        <v>0</v>
      </c>
      <c r="E11" s="71">
        <f>IF(D11=0,100%,IF(D11&lt;=5,67%,33%))</f>
        <v>1</v>
      </c>
      <c r="F11" s="72">
        <f>IF(E11&gt;130%,130%,E11)</f>
        <v>1</v>
      </c>
      <c r="G11" s="72" t="s">
        <v>6</v>
      </c>
      <c r="H11" s="72" t="s">
        <v>6</v>
      </c>
      <c r="I11" s="72" t="s">
        <v>6</v>
      </c>
      <c r="J11" s="72" t="s">
        <v>6</v>
      </c>
    </row>
    <row r="12" spans="1:10" s="64" customFormat="1" ht="26.25" customHeight="1">
      <c r="A12" s="113"/>
      <c r="B12" s="69" t="s">
        <v>61</v>
      </c>
      <c r="C12" s="74">
        <v>455</v>
      </c>
      <c r="D12" s="74">
        <v>534</v>
      </c>
      <c r="E12" s="71">
        <f>D12/C12</f>
        <v>1.1736263736263737</v>
      </c>
      <c r="F12" s="72">
        <f>IF(E12&gt;130%,130%,E12)</f>
        <v>1.1736263736263737</v>
      </c>
      <c r="G12" s="72" t="s">
        <v>6</v>
      </c>
      <c r="H12" s="72" t="s">
        <v>6</v>
      </c>
      <c r="I12" s="72" t="s">
        <v>6</v>
      </c>
      <c r="J12" s="72" t="s">
        <v>6</v>
      </c>
    </row>
    <row r="13" spans="1:10" s="64" customFormat="1" ht="26.25" customHeight="1">
      <c r="A13" s="113"/>
      <c r="B13" s="69" t="s">
        <v>62</v>
      </c>
      <c r="C13" s="74">
        <v>100</v>
      </c>
      <c r="D13" s="74">
        <v>118</v>
      </c>
      <c r="E13" s="71">
        <f>D13/C13</f>
        <v>1.18</v>
      </c>
      <c r="F13" s="72">
        <f>IF(E13&gt;130%,130%,E13)</f>
        <v>1.18</v>
      </c>
      <c r="G13" s="72" t="s">
        <v>6</v>
      </c>
      <c r="H13" s="72" t="s">
        <v>6</v>
      </c>
      <c r="I13" s="72" t="s">
        <v>6</v>
      </c>
      <c r="J13" s="72" t="s">
        <v>6</v>
      </c>
    </row>
    <row r="14" spans="1:10" s="62" customFormat="1" ht="15.5">
      <c r="A14" s="113"/>
      <c r="B14" s="75" t="s">
        <v>21</v>
      </c>
      <c r="C14" s="76" t="s">
        <v>6</v>
      </c>
      <c r="D14" s="76" t="s">
        <v>6</v>
      </c>
      <c r="E14" s="72" t="s">
        <v>6</v>
      </c>
      <c r="F14" s="72">
        <f>AVERAGE(F10:F13)</f>
        <v>1.0884065934065934</v>
      </c>
      <c r="G14" s="76" t="s">
        <v>6</v>
      </c>
      <c r="H14" s="76" t="s">
        <v>6</v>
      </c>
      <c r="I14" s="72" t="s">
        <v>6</v>
      </c>
      <c r="J14" s="72" t="s">
        <v>6</v>
      </c>
    </row>
    <row r="15" spans="1:10" s="62" customFormat="1" ht="15.75" customHeight="1">
      <c r="A15" s="113"/>
      <c r="B15" s="69" t="s">
        <v>30</v>
      </c>
      <c r="C15" s="76" t="s">
        <v>6</v>
      </c>
      <c r="D15" s="76" t="s">
        <v>6</v>
      </c>
      <c r="E15" s="72" t="s">
        <v>6</v>
      </c>
      <c r="F15" s="72" t="s">
        <v>6</v>
      </c>
      <c r="G15" s="74">
        <v>1296</v>
      </c>
      <c r="H15" s="74">
        <v>1296</v>
      </c>
      <c r="I15" s="71">
        <f>H15/G15</f>
        <v>1</v>
      </c>
      <c r="J15" s="72" t="s">
        <v>6</v>
      </c>
    </row>
    <row r="16" spans="1:10" s="62" customFormat="1" ht="15.5">
      <c r="A16" s="114"/>
      <c r="B16" s="75" t="s">
        <v>23</v>
      </c>
      <c r="C16" s="76" t="s">
        <v>6</v>
      </c>
      <c r="D16" s="76" t="s">
        <v>6</v>
      </c>
      <c r="E16" s="72" t="s">
        <v>6</v>
      </c>
      <c r="F16" s="72" t="s">
        <v>6</v>
      </c>
      <c r="G16" s="76" t="s">
        <v>6</v>
      </c>
      <c r="H16" s="76" t="s">
        <v>6</v>
      </c>
      <c r="I16" s="77">
        <f>I15</f>
        <v>1</v>
      </c>
      <c r="J16" s="72" t="s">
        <v>6</v>
      </c>
    </row>
    <row r="17" spans="1:10" s="82" customFormat="1" ht="18.5">
      <c r="A17" s="78"/>
      <c r="B17" s="79" t="s">
        <v>22</v>
      </c>
      <c r="C17" s="76" t="s">
        <v>6</v>
      </c>
      <c r="D17" s="76" t="s">
        <v>6</v>
      </c>
      <c r="E17" s="72" t="s">
        <v>6</v>
      </c>
      <c r="F17" s="80">
        <f>F14</f>
        <v>1.0884065934065934</v>
      </c>
      <c r="G17" s="76" t="s">
        <v>6</v>
      </c>
      <c r="H17" s="76" t="s">
        <v>6</v>
      </c>
      <c r="I17" s="81">
        <f>I16</f>
        <v>1</v>
      </c>
      <c r="J17" s="80">
        <f>AVERAGE(F17:I17)</f>
        <v>1.0442032967032966</v>
      </c>
    </row>
    <row r="18" spans="1:10" s="63" customFormat="1" ht="10.5"/>
    <row r="19" spans="1:10" s="62" customFormat="1" ht="15.5">
      <c r="A19" s="83" t="s">
        <v>71</v>
      </c>
      <c r="J19" s="84" t="s">
        <v>72</v>
      </c>
    </row>
    <row r="20" spans="1:10" s="85" customFormat="1" ht="11.5"/>
    <row r="21" spans="1:10" s="85" customFormat="1" ht="11.5">
      <c r="A21" s="85" t="s">
        <v>7</v>
      </c>
    </row>
  </sheetData>
  <mergeCells count="10">
    <mergeCell ref="A10:A16"/>
    <mergeCell ref="A1:J1"/>
    <mergeCell ref="A2:J2"/>
    <mergeCell ref="A3:J3"/>
    <mergeCell ref="A4:J4"/>
    <mergeCell ref="A6:A8"/>
    <mergeCell ref="B6:I6"/>
    <mergeCell ref="J6:J8"/>
    <mergeCell ref="B7:F7"/>
    <mergeCell ref="G7:I7"/>
  </mergeCells>
  <pageMargins left="0.19685039370078741" right="0.19685039370078741" top="0.39370078740157483" bottom="0.19685039370078741" header="0.19685039370078741" footer="0.19685039370078741"/>
  <pageSetup paperSize="9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2"/>
  <sheetViews>
    <sheetView view="pageBreakPreview" topLeftCell="A4" zoomScaleSheetLayoutView="100" workbookViewId="0">
      <selection activeCell="B19" sqref="B19"/>
    </sheetView>
  </sheetViews>
  <sheetFormatPr defaultColWidth="9.1796875" defaultRowHeight="14.5"/>
  <cols>
    <col min="1" max="1" width="10.453125" style="27" customWidth="1"/>
    <col min="2" max="2" width="57.7265625" style="27" customWidth="1"/>
    <col min="3" max="3" width="7" style="27" customWidth="1"/>
    <col min="4" max="4" width="7.1796875" style="27" customWidth="1"/>
    <col min="5" max="5" width="9" style="27" customWidth="1"/>
    <col min="6" max="6" width="9.7265625" style="27" customWidth="1"/>
    <col min="7" max="8" width="10.81640625" style="27" customWidth="1"/>
    <col min="9" max="9" width="10.26953125" style="27" customWidth="1"/>
    <col min="10" max="10" width="10.81640625" style="27" customWidth="1"/>
    <col min="11" max="16384" width="9.1796875" style="27"/>
  </cols>
  <sheetData>
    <row r="1" spans="1:10" s="8" customFormat="1" ht="15.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8" customFormat="1" ht="15.5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8" customFormat="1" ht="48" customHeight="1">
      <c r="A3" s="88" t="s">
        <v>36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8" customFormat="1" ht="15.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9" customFormat="1" ht="10.5"/>
    <row r="6" spans="1:10" s="11" customFormat="1" ht="25.5" customHeight="1">
      <c r="A6" s="89" t="s">
        <v>1</v>
      </c>
      <c r="B6" s="90" t="s">
        <v>2</v>
      </c>
      <c r="C6" s="91"/>
      <c r="D6" s="91"/>
      <c r="E6" s="91"/>
      <c r="F6" s="91"/>
      <c r="G6" s="91"/>
      <c r="H6" s="91"/>
      <c r="I6" s="92"/>
      <c r="J6" s="89" t="s">
        <v>65</v>
      </c>
    </row>
    <row r="7" spans="1:10" s="11" customFormat="1" ht="34.5" customHeight="1">
      <c r="A7" s="89"/>
      <c r="B7" s="94" t="s">
        <v>19</v>
      </c>
      <c r="C7" s="94"/>
      <c r="D7" s="94"/>
      <c r="E7" s="94"/>
      <c r="F7" s="94"/>
      <c r="G7" s="95" t="s">
        <v>20</v>
      </c>
      <c r="H7" s="96"/>
      <c r="I7" s="97"/>
      <c r="J7" s="89"/>
    </row>
    <row r="8" spans="1:10" s="11" customFormat="1" ht="17.5">
      <c r="A8" s="89"/>
      <c r="B8" s="10" t="s">
        <v>5</v>
      </c>
      <c r="C8" s="10" t="s">
        <v>66</v>
      </c>
      <c r="D8" s="10" t="s">
        <v>67</v>
      </c>
      <c r="E8" s="10" t="s">
        <v>68</v>
      </c>
      <c r="F8" s="12" t="s">
        <v>3</v>
      </c>
      <c r="G8" s="10" t="s">
        <v>69</v>
      </c>
      <c r="H8" s="10" t="s">
        <v>70</v>
      </c>
      <c r="I8" s="12" t="s">
        <v>4</v>
      </c>
      <c r="J8" s="93"/>
    </row>
    <row r="9" spans="1:10" s="14" customFormat="1" ht="1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</row>
    <row r="10" spans="1:10" s="11" customFormat="1" ht="61.5" customHeight="1">
      <c r="A10" s="98" t="s">
        <v>77</v>
      </c>
      <c r="B10" s="15" t="s">
        <v>78</v>
      </c>
      <c r="C10" s="52">
        <v>12</v>
      </c>
      <c r="D10" s="52">
        <v>12</v>
      </c>
      <c r="E10" s="2">
        <f>D10/C10</f>
        <v>1</v>
      </c>
      <c r="F10" s="17">
        <f>IF(E10&gt;=75%,100%,E10)</f>
        <v>1</v>
      </c>
      <c r="G10" s="17" t="s">
        <v>6</v>
      </c>
      <c r="H10" s="17" t="s">
        <v>6</v>
      </c>
      <c r="I10" s="17" t="s">
        <v>6</v>
      </c>
      <c r="J10" s="17" t="s">
        <v>6</v>
      </c>
    </row>
    <row r="11" spans="1:10" s="11" customFormat="1" ht="38.25" customHeight="1">
      <c r="A11" s="99"/>
      <c r="B11" s="15" t="s">
        <v>57</v>
      </c>
      <c r="C11" s="28">
        <v>0</v>
      </c>
      <c r="D11" s="28">
        <v>0</v>
      </c>
      <c r="E11" s="2">
        <f>IF(D11=0,100%,IF(D11&lt;=5,67%,33%))</f>
        <v>1</v>
      </c>
      <c r="F11" s="17">
        <f>IF(E11&gt;130%,130%,E11)</f>
        <v>1</v>
      </c>
      <c r="G11" s="17" t="s">
        <v>6</v>
      </c>
      <c r="H11" s="17" t="s">
        <v>6</v>
      </c>
      <c r="I11" s="17" t="s">
        <v>6</v>
      </c>
      <c r="J11" s="17" t="s">
        <v>6</v>
      </c>
    </row>
    <row r="12" spans="1:10" s="11" customFormat="1" ht="27" customHeight="1">
      <c r="A12" s="99"/>
      <c r="B12" s="15" t="s">
        <v>61</v>
      </c>
      <c r="C12" s="28">
        <v>460</v>
      </c>
      <c r="D12" s="28">
        <v>785</v>
      </c>
      <c r="E12" s="2">
        <f>D12/C12</f>
        <v>1.7065217391304348</v>
      </c>
      <c r="F12" s="17">
        <f>IF(E12&gt;130%,130%,E12)</f>
        <v>1.3</v>
      </c>
      <c r="G12" s="17" t="s">
        <v>6</v>
      </c>
      <c r="H12" s="17" t="s">
        <v>6</v>
      </c>
      <c r="I12" s="17" t="s">
        <v>6</v>
      </c>
      <c r="J12" s="17" t="s">
        <v>6</v>
      </c>
    </row>
    <row r="13" spans="1:10" s="11" customFormat="1" ht="27.75" customHeight="1">
      <c r="A13" s="99"/>
      <c r="B13" s="15" t="s">
        <v>62</v>
      </c>
      <c r="C13" s="28">
        <v>120</v>
      </c>
      <c r="D13" s="28">
        <v>157</v>
      </c>
      <c r="E13" s="2">
        <f>D13/C13</f>
        <v>1.3083333333333333</v>
      </c>
      <c r="F13" s="17">
        <f>IF(E13&gt;130%,130%,E13)</f>
        <v>1.3</v>
      </c>
      <c r="G13" s="17" t="s">
        <v>6</v>
      </c>
      <c r="H13" s="17" t="s">
        <v>6</v>
      </c>
      <c r="I13" s="17" t="s">
        <v>6</v>
      </c>
      <c r="J13" s="17" t="s">
        <v>6</v>
      </c>
    </row>
    <row r="14" spans="1:10" s="8" customFormat="1" ht="15.5">
      <c r="A14" s="99"/>
      <c r="B14" s="18" t="s">
        <v>21</v>
      </c>
      <c r="C14" s="19" t="s">
        <v>6</v>
      </c>
      <c r="D14" s="19" t="s">
        <v>6</v>
      </c>
      <c r="E14" s="17" t="s">
        <v>6</v>
      </c>
      <c r="F14" s="17">
        <f>AVERAGE(F10:F13)</f>
        <v>1.1499999999999999</v>
      </c>
      <c r="G14" s="19" t="s">
        <v>6</v>
      </c>
      <c r="H14" s="19" t="s">
        <v>6</v>
      </c>
      <c r="I14" s="17" t="s">
        <v>6</v>
      </c>
      <c r="J14" s="17" t="s">
        <v>6</v>
      </c>
    </row>
    <row r="15" spans="1:10" s="8" customFormat="1" ht="15.75" customHeight="1">
      <c r="A15" s="99"/>
      <c r="B15" s="15" t="s">
        <v>30</v>
      </c>
      <c r="C15" s="19" t="s">
        <v>6</v>
      </c>
      <c r="D15" s="19" t="s">
        <v>6</v>
      </c>
      <c r="E15" s="17" t="s">
        <v>6</v>
      </c>
      <c r="F15" s="17" t="s">
        <v>6</v>
      </c>
      <c r="G15" s="16">
        <v>1760</v>
      </c>
      <c r="H15" s="28">
        <v>1865</v>
      </c>
      <c r="I15" s="2">
        <f>H15/G15</f>
        <v>1.0596590909090908</v>
      </c>
      <c r="J15" s="17" t="s">
        <v>6</v>
      </c>
    </row>
    <row r="16" spans="1:10" s="8" customFormat="1" ht="15.5">
      <c r="A16" s="100"/>
      <c r="B16" s="18" t="s">
        <v>23</v>
      </c>
      <c r="C16" s="19" t="s">
        <v>6</v>
      </c>
      <c r="D16" s="19" t="s">
        <v>6</v>
      </c>
      <c r="E16" s="17" t="s">
        <v>6</v>
      </c>
      <c r="F16" s="17" t="s">
        <v>6</v>
      </c>
      <c r="G16" s="19" t="s">
        <v>6</v>
      </c>
      <c r="H16" s="19" t="s">
        <v>6</v>
      </c>
      <c r="I16" s="20">
        <f>I15</f>
        <v>1.0596590909090908</v>
      </c>
      <c r="J16" s="17" t="s">
        <v>6</v>
      </c>
    </row>
    <row r="17" spans="1:10" s="25" customFormat="1" ht="18.5">
      <c r="A17" s="21"/>
      <c r="B17" s="22" t="s">
        <v>22</v>
      </c>
      <c r="C17" s="29"/>
      <c r="D17" s="29"/>
      <c r="E17" s="30"/>
      <c r="F17" s="23">
        <f>F14</f>
        <v>1.1499999999999999</v>
      </c>
      <c r="G17" s="29"/>
      <c r="H17" s="29"/>
      <c r="I17" s="24">
        <f>I16</f>
        <v>1.0596590909090908</v>
      </c>
      <c r="J17" s="23">
        <f>AVERAGE(F17:I17)</f>
        <v>1.1048295454545454</v>
      </c>
    </row>
    <row r="18" spans="1:10" s="9" customFormat="1" ht="10.5"/>
    <row r="19" spans="1:10" s="8" customFormat="1" ht="15.5">
      <c r="A19" s="31" t="s">
        <v>71</v>
      </c>
      <c r="J19" s="32" t="s">
        <v>72</v>
      </c>
    </row>
    <row r="20" spans="1:10" s="26" customFormat="1" ht="11.5"/>
    <row r="21" spans="1:10" s="26" customFormat="1" ht="11.5"/>
    <row r="22" spans="1:10" s="26" customFormat="1" ht="11.5">
      <c r="A22" s="26" t="s">
        <v>7</v>
      </c>
    </row>
  </sheetData>
  <mergeCells count="10">
    <mergeCell ref="A10:A16"/>
    <mergeCell ref="A1:J1"/>
    <mergeCell ref="A2:J2"/>
    <mergeCell ref="A3:J3"/>
    <mergeCell ref="A4:J4"/>
    <mergeCell ref="A6:A8"/>
    <mergeCell ref="B6:I6"/>
    <mergeCell ref="J6:J8"/>
    <mergeCell ref="B7:F7"/>
    <mergeCell ref="G7:I7"/>
  </mergeCells>
  <pageMargins left="0.19685039370078741" right="0.19685039370078741" top="0.59055118110236227" bottom="0.39370078740157483" header="0.19685039370078741" footer="0.19685039370078741"/>
  <pageSetup paperSize="9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opLeftCell="A7" workbookViewId="0">
      <selection activeCell="A2" sqref="A2"/>
    </sheetView>
  </sheetViews>
  <sheetFormatPr defaultColWidth="9.1796875" defaultRowHeight="14.5"/>
  <cols>
    <col min="1" max="1" width="4.26953125" style="60" customWidth="1"/>
    <col min="2" max="2" width="53.453125" style="60" customWidth="1"/>
    <col min="3" max="3" width="8.1796875" style="60" customWidth="1"/>
    <col min="4" max="4" width="10.453125" style="60" customWidth="1"/>
    <col min="5" max="5" width="14.26953125" style="60" customWidth="1"/>
    <col min="6" max="6" width="8.1796875" style="60" customWidth="1"/>
    <col min="7" max="7" width="10.1796875" style="60" customWidth="1"/>
    <col min="8" max="8" width="16.54296875" style="60" customWidth="1"/>
    <col min="9" max="9" width="8.1796875" style="60" customWidth="1"/>
    <col min="10" max="10" width="9.81640625" style="60" customWidth="1"/>
    <col min="11" max="11" width="16.453125" style="60" customWidth="1"/>
    <col min="12" max="16384" width="9.1796875" style="60"/>
  </cols>
  <sheetData>
    <row r="1" spans="1:11" s="53" customFormat="1" ht="31.5" customHeight="1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54" customFormat="1" ht="10.5"/>
    <row r="3" spans="1:11" s="6" customFormat="1" ht="18.75" customHeight="1">
      <c r="A3" s="119" t="s">
        <v>1</v>
      </c>
      <c r="B3" s="119" t="s">
        <v>28</v>
      </c>
      <c r="C3" s="116" t="s">
        <v>52</v>
      </c>
      <c r="D3" s="117"/>
      <c r="E3" s="118"/>
      <c r="F3" s="116" t="s">
        <v>53</v>
      </c>
      <c r="G3" s="117"/>
      <c r="H3" s="118"/>
      <c r="I3" s="116" t="s">
        <v>8</v>
      </c>
      <c r="J3" s="117"/>
      <c r="K3" s="118"/>
    </row>
    <row r="4" spans="1:11" s="1" customFormat="1" ht="27.75" customHeight="1">
      <c r="A4" s="120"/>
      <c r="B4" s="120"/>
      <c r="C4" s="55" t="s">
        <v>47</v>
      </c>
      <c r="D4" s="56" t="s">
        <v>45</v>
      </c>
      <c r="E4" s="56" t="s">
        <v>46</v>
      </c>
      <c r="F4" s="55" t="s">
        <v>47</v>
      </c>
      <c r="G4" s="56" t="s">
        <v>45</v>
      </c>
      <c r="H4" s="56" t="s">
        <v>46</v>
      </c>
      <c r="I4" s="55" t="s">
        <v>47</v>
      </c>
      <c r="J4" s="56" t="s">
        <v>45</v>
      </c>
      <c r="K4" s="56" t="s">
        <v>46</v>
      </c>
    </row>
    <row r="5" spans="1:11" s="1" customFormat="1" ht="87.75" customHeight="1">
      <c r="A5" s="3" t="s">
        <v>27</v>
      </c>
      <c r="B5" s="61" t="s">
        <v>39</v>
      </c>
      <c r="C5" s="4" t="e">
        <f>#REF!</f>
        <v>#REF!</v>
      </c>
      <c r="D5" s="7" t="s">
        <v>48</v>
      </c>
      <c r="E5" s="5" t="s">
        <v>49</v>
      </c>
      <c r="F5" s="4" t="e">
        <f>#REF!</f>
        <v>#REF!</v>
      </c>
      <c r="G5" s="7" t="s">
        <v>48</v>
      </c>
      <c r="H5" s="5" t="s">
        <v>49</v>
      </c>
      <c r="I5" s="4" t="e">
        <f>#REF!</f>
        <v>#REF!</v>
      </c>
      <c r="J5" s="7" t="s">
        <v>48</v>
      </c>
      <c r="K5" s="5" t="s">
        <v>49</v>
      </c>
    </row>
    <row r="6" spans="1:11" s="1" customFormat="1" ht="97.5" customHeight="1">
      <c r="A6" s="3" t="s">
        <v>9</v>
      </c>
      <c r="B6" s="61" t="s">
        <v>40</v>
      </c>
      <c r="C6" s="4" t="e">
        <f>#REF!</f>
        <v>#REF!</v>
      </c>
      <c r="D6" s="7" t="s">
        <v>48</v>
      </c>
      <c r="E6" s="5" t="s">
        <v>49</v>
      </c>
      <c r="F6" s="4" t="e">
        <f>#REF!</f>
        <v>#REF!</v>
      </c>
      <c r="G6" s="7" t="s">
        <v>48</v>
      </c>
      <c r="H6" s="5" t="s">
        <v>49</v>
      </c>
      <c r="I6" s="4" t="e">
        <f>#REF!</f>
        <v>#REF!</v>
      </c>
      <c r="J6" s="7" t="s">
        <v>48</v>
      </c>
      <c r="K6" s="5" t="s">
        <v>49</v>
      </c>
    </row>
    <row r="7" spans="1:11" s="1" customFormat="1" ht="74.25" customHeight="1">
      <c r="A7" s="3" t="s">
        <v>10</v>
      </c>
      <c r="B7" s="61" t="s">
        <v>41</v>
      </c>
      <c r="C7" s="4" t="e">
        <f>'I ДОМ'!#REF!</f>
        <v>#REF!</v>
      </c>
      <c r="D7" s="7" t="s">
        <v>48</v>
      </c>
      <c r="E7" s="5" t="s">
        <v>49</v>
      </c>
      <c r="F7" s="4" t="e">
        <f>'I ДОМ'!#REF!</f>
        <v>#REF!</v>
      </c>
      <c r="G7" s="7" t="s">
        <v>48</v>
      </c>
      <c r="H7" s="5" t="s">
        <v>49</v>
      </c>
      <c r="I7" s="4" t="e">
        <f>'I ДОМ'!#REF!</f>
        <v>#REF!</v>
      </c>
      <c r="J7" s="7" t="s">
        <v>48</v>
      </c>
      <c r="K7" s="5" t="s">
        <v>49</v>
      </c>
    </row>
    <row r="8" spans="1:11" s="1" customFormat="1" ht="74.25" customHeight="1">
      <c r="A8" s="3" t="s">
        <v>11</v>
      </c>
      <c r="B8" s="61" t="s">
        <v>42</v>
      </c>
      <c r="C8" s="4" t="e">
        <f>'II СРО'!#REF!</f>
        <v>#REF!</v>
      </c>
      <c r="D8" s="7" t="s">
        <v>48</v>
      </c>
      <c r="E8" s="5" t="s">
        <v>49</v>
      </c>
      <c r="F8" s="4" t="e">
        <f>'II СРО'!#REF!</f>
        <v>#REF!</v>
      </c>
      <c r="G8" s="7" t="s">
        <v>48</v>
      </c>
      <c r="H8" s="5" t="s">
        <v>49</v>
      </c>
      <c r="I8" s="4" t="e">
        <f>'II СРО'!#REF!</f>
        <v>#REF!</v>
      </c>
      <c r="J8" s="7" t="s">
        <v>48</v>
      </c>
      <c r="K8" s="5" t="s">
        <v>49</v>
      </c>
    </row>
    <row r="9" spans="1:11" s="1" customFormat="1" ht="75" customHeight="1">
      <c r="A9" s="3" t="s">
        <v>12</v>
      </c>
      <c r="B9" s="61" t="s">
        <v>43</v>
      </c>
      <c r="C9" s="4" t="e">
        <f>'III ССО'!#REF!</f>
        <v>#REF!</v>
      </c>
      <c r="D9" s="7" t="s">
        <v>48</v>
      </c>
      <c r="E9" s="5" t="s">
        <v>49</v>
      </c>
      <c r="F9" s="4" t="e">
        <f>'III ССО'!#REF!</f>
        <v>#REF!</v>
      </c>
      <c r="G9" s="7" t="s">
        <v>48</v>
      </c>
      <c r="H9" s="5" t="s">
        <v>49</v>
      </c>
      <c r="I9" s="4" t="e">
        <f>'III ССО'!#REF!</f>
        <v>#REF!</v>
      </c>
      <c r="J9" s="7" t="s">
        <v>48</v>
      </c>
      <c r="K9" s="5" t="s">
        <v>49</v>
      </c>
    </row>
    <row r="10" spans="1:11" s="1" customFormat="1" ht="39" customHeight="1">
      <c r="A10" s="3" t="s">
        <v>13</v>
      </c>
      <c r="B10" s="61" t="s">
        <v>55</v>
      </c>
      <c r="C10" s="4" t="e">
        <f>#REF!</f>
        <v>#REF!</v>
      </c>
      <c r="D10" s="7" t="s">
        <v>48</v>
      </c>
      <c r="E10" s="5" t="s">
        <v>49</v>
      </c>
      <c r="F10" s="4" t="e">
        <f>#REF!</f>
        <v>#REF!</v>
      </c>
      <c r="G10" s="7" t="s">
        <v>74</v>
      </c>
      <c r="H10" s="5" t="s">
        <v>50</v>
      </c>
      <c r="I10" s="4" t="e">
        <f>#REF!</f>
        <v>#REF!</v>
      </c>
      <c r="J10" s="7" t="s">
        <v>54</v>
      </c>
      <c r="K10" s="5" t="s">
        <v>51</v>
      </c>
    </row>
    <row r="11" spans="1:11" s="1" customFormat="1" ht="29.25" customHeight="1">
      <c r="A11" s="3" t="s">
        <v>14</v>
      </c>
      <c r="B11" s="61" t="s">
        <v>64</v>
      </c>
      <c r="C11" s="4" t="e">
        <f>#REF!</f>
        <v>#REF!</v>
      </c>
      <c r="D11" s="7" t="s">
        <v>54</v>
      </c>
      <c r="E11" s="5" t="s">
        <v>51</v>
      </c>
      <c r="F11" s="4" t="e">
        <f>#REF!</f>
        <v>#REF!</v>
      </c>
      <c r="G11" s="7" t="s">
        <v>48</v>
      </c>
      <c r="H11" s="5" t="s">
        <v>49</v>
      </c>
      <c r="I11" s="4" t="e">
        <f>#REF!</f>
        <v>#REF!</v>
      </c>
      <c r="J11" s="7" t="s">
        <v>48</v>
      </c>
      <c r="K11" s="5" t="s">
        <v>49</v>
      </c>
    </row>
    <row r="12" spans="1:11" s="1" customFormat="1" ht="39.75" customHeight="1">
      <c r="A12" s="3" t="s">
        <v>15</v>
      </c>
      <c r="B12" s="61" t="s">
        <v>56</v>
      </c>
      <c r="C12" s="4" t="e">
        <f>#REF!</f>
        <v>#REF!</v>
      </c>
      <c r="D12" s="7" t="s">
        <v>48</v>
      </c>
      <c r="E12" s="5" t="s">
        <v>49</v>
      </c>
      <c r="F12" s="4" t="e">
        <f>#REF!</f>
        <v>#REF!</v>
      </c>
      <c r="G12" s="7" t="s">
        <v>48</v>
      </c>
      <c r="H12" s="5" t="s">
        <v>49</v>
      </c>
      <c r="I12" s="4" t="e">
        <f>#REF!</f>
        <v>#REF!</v>
      </c>
      <c r="J12" s="7" t="s">
        <v>48</v>
      </c>
      <c r="K12" s="5" t="s">
        <v>49</v>
      </c>
    </row>
    <row r="13" spans="1:11" s="1" customFormat="1" ht="50.25" customHeight="1">
      <c r="A13" s="3" t="s">
        <v>16</v>
      </c>
      <c r="B13" s="61" t="s">
        <v>75</v>
      </c>
      <c r="C13" s="4" t="e">
        <f>#REF!</f>
        <v>#REF!</v>
      </c>
      <c r="D13" s="7" t="s">
        <v>54</v>
      </c>
      <c r="E13" s="5" t="s">
        <v>51</v>
      </c>
      <c r="F13" s="4" t="e">
        <f>#REF!</f>
        <v>#REF!</v>
      </c>
      <c r="G13" s="7" t="s">
        <v>54</v>
      </c>
      <c r="H13" s="5" t="s">
        <v>51</v>
      </c>
      <c r="I13" s="4" t="e">
        <f>#REF!</f>
        <v>#REF!</v>
      </c>
      <c r="J13" s="7" t="s">
        <v>54</v>
      </c>
      <c r="K13" s="5" t="s">
        <v>51</v>
      </c>
    </row>
    <row r="14" spans="1:11" s="6" customFormat="1" ht="14">
      <c r="A14" s="3"/>
      <c r="B14" s="61" t="s">
        <v>73</v>
      </c>
      <c r="C14" s="4" t="e">
        <f>AVERAGE(C5:C13)</f>
        <v>#REF!</v>
      </c>
      <c r="D14" s="7" t="s">
        <v>48</v>
      </c>
      <c r="E14" s="5" t="s">
        <v>49</v>
      </c>
      <c r="F14" s="4" t="e">
        <f>F10</f>
        <v>#REF!</v>
      </c>
      <c r="G14" s="7" t="str">
        <f>G10</f>
        <v>90%-95%</v>
      </c>
      <c r="H14" s="5" t="str">
        <f>H10</f>
        <v>в целом выполнено</v>
      </c>
      <c r="I14" s="4" t="e">
        <f>AVERAGE(I5:I13)</f>
        <v>#REF!</v>
      </c>
      <c r="J14" s="7" t="s">
        <v>48</v>
      </c>
      <c r="K14" s="5" t="s">
        <v>49</v>
      </c>
    </row>
    <row r="15" spans="1:11" s="1" customFormat="1" ht="13"/>
    <row r="16" spans="1:11" s="1" customFormat="1" ht="13"/>
    <row r="17" spans="1:11" s="53" customFormat="1" ht="15.5">
      <c r="A17" s="53" t="s">
        <v>71</v>
      </c>
      <c r="E17" s="57"/>
      <c r="H17" s="57"/>
      <c r="K17" s="57" t="s">
        <v>72</v>
      </c>
    </row>
    <row r="18" spans="1:11" s="1" customFormat="1" ht="13"/>
    <row r="19" spans="1:11" s="1" customFormat="1" ht="13"/>
    <row r="20" spans="1:11" s="1" customFormat="1" ht="13"/>
    <row r="21" spans="1:11" s="1" customFormat="1" ht="13"/>
    <row r="22" spans="1:11" s="58" customFormat="1" ht="11.5">
      <c r="A22" s="58" t="s">
        <v>17</v>
      </c>
    </row>
    <row r="23" spans="1:11" s="58" customFormat="1" ht="11.5">
      <c r="A23" s="58" t="s">
        <v>18</v>
      </c>
    </row>
    <row r="24" spans="1:11" s="59" customFormat="1" ht="13"/>
  </sheetData>
  <mergeCells count="6">
    <mergeCell ref="A1:K1"/>
    <mergeCell ref="I3:K3"/>
    <mergeCell ref="C3:E3"/>
    <mergeCell ref="F3:H3"/>
    <mergeCell ref="A3:A4"/>
    <mergeCell ref="B3:B4"/>
  </mergeCells>
  <pageMargins left="0.19685039370078741" right="0.19685039370078741" top="0.59055118110236227" bottom="0.59055118110236227" header="0.19685039370078741" footer="0.19685039370078741"/>
  <pageSetup paperSize="9" scale="9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>
      <selection activeCell="E19" sqref="E19"/>
    </sheetView>
  </sheetViews>
  <sheetFormatPr defaultColWidth="9.1796875" defaultRowHeight="14.5"/>
  <cols>
    <col min="1" max="1" width="4.1796875" style="27" customWidth="1"/>
    <col min="2" max="2" width="46.453125" style="27" customWidth="1"/>
    <col min="3" max="3" width="8.1796875" style="27" customWidth="1"/>
    <col min="4" max="4" width="10.1796875" style="27" customWidth="1"/>
    <col min="5" max="5" width="16.7265625" style="27" customWidth="1"/>
    <col min="6" max="6" width="8.1796875" style="27" customWidth="1"/>
    <col min="7" max="7" width="10" style="27" customWidth="1"/>
    <col min="8" max="8" width="16.54296875" style="27" customWidth="1"/>
    <col min="9" max="9" width="8.1796875" style="27" customWidth="1"/>
    <col min="10" max="10" width="10" style="27" customWidth="1"/>
    <col min="11" max="11" width="16.453125" style="27" customWidth="1"/>
    <col min="12" max="12" width="26.81640625" style="27" customWidth="1"/>
    <col min="13" max="16384" width="9.1796875" style="27"/>
  </cols>
  <sheetData>
    <row r="1" spans="1:12" s="8" customFormat="1" ht="33" customHeight="1">
      <c r="A1" s="88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s="34" customFormat="1" ht="17.5">
      <c r="A2" s="98" t="s">
        <v>1</v>
      </c>
      <c r="B2" s="98" t="s">
        <v>44</v>
      </c>
      <c r="C2" s="121" t="s">
        <v>52</v>
      </c>
      <c r="D2" s="122"/>
      <c r="E2" s="123"/>
      <c r="F2" s="121" t="s">
        <v>53</v>
      </c>
      <c r="G2" s="122"/>
      <c r="H2" s="123"/>
      <c r="I2" s="121" t="s">
        <v>65</v>
      </c>
      <c r="J2" s="122"/>
      <c r="K2" s="123"/>
      <c r="L2" s="124" t="s">
        <v>76</v>
      </c>
    </row>
    <row r="3" spans="1:12" s="11" customFormat="1" ht="26.25" customHeight="1">
      <c r="A3" s="100"/>
      <c r="B3" s="100"/>
      <c r="C3" s="35" t="s">
        <v>47</v>
      </c>
      <c r="D3" s="36" t="s">
        <v>45</v>
      </c>
      <c r="E3" s="36" t="s">
        <v>46</v>
      </c>
      <c r="F3" s="35" t="s">
        <v>47</v>
      </c>
      <c r="G3" s="36" t="s">
        <v>45</v>
      </c>
      <c r="H3" s="36" t="s">
        <v>46</v>
      </c>
      <c r="I3" s="35" t="s">
        <v>47</v>
      </c>
      <c r="J3" s="36" t="s">
        <v>45</v>
      </c>
      <c r="K3" s="36" t="s">
        <v>46</v>
      </c>
      <c r="L3" s="125"/>
    </row>
    <row r="4" spans="1:12" s="41" customFormat="1" ht="15.5">
      <c r="A4" s="37" t="s">
        <v>12</v>
      </c>
      <c r="B4" s="38" t="s">
        <v>33</v>
      </c>
      <c r="C4" s="39">
        <f>AVERAGE(C6:C8)</f>
        <v>1.1332817391105114</v>
      </c>
      <c r="D4" s="40" t="s">
        <v>48</v>
      </c>
      <c r="E4" s="40" t="s">
        <v>49</v>
      </c>
      <c r="F4" s="39">
        <f>F7</f>
        <v>1</v>
      </c>
      <c r="G4" s="40" t="str">
        <f>G7</f>
        <v>95%-100%</v>
      </c>
      <c r="H4" s="40" t="str">
        <f>H7</f>
        <v>в полном объеме</v>
      </c>
      <c r="I4" s="39">
        <f>AVERAGE(I6:I8)</f>
        <v>1.1110452042556431</v>
      </c>
      <c r="J4" s="40" t="s">
        <v>48</v>
      </c>
      <c r="K4" s="40" t="s">
        <v>49</v>
      </c>
      <c r="L4" s="126"/>
    </row>
    <row r="5" spans="1:12" s="46" customFormat="1" ht="10.5">
      <c r="A5" s="42"/>
      <c r="B5" s="43" t="s">
        <v>26</v>
      </c>
      <c r="C5" s="44"/>
      <c r="D5" s="45"/>
      <c r="E5" s="45"/>
      <c r="F5" s="44"/>
      <c r="G5" s="45"/>
      <c r="H5" s="45"/>
      <c r="I5" s="44"/>
      <c r="J5" s="45"/>
      <c r="K5" s="45"/>
      <c r="L5" s="127"/>
    </row>
    <row r="6" spans="1:12" s="49" customFormat="1" ht="13">
      <c r="A6" s="47" t="s">
        <v>24</v>
      </c>
      <c r="B6" s="50" t="s">
        <v>31</v>
      </c>
      <c r="C6" s="48">
        <f>'I ДОМ'!F18</f>
        <v>1.1614386239249412</v>
      </c>
      <c r="D6" s="40" t="s">
        <v>48</v>
      </c>
      <c r="E6" s="40" t="s">
        <v>49</v>
      </c>
      <c r="F6" s="48">
        <f>'I ДОМ'!I18</f>
        <v>1.2067669172932332</v>
      </c>
      <c r="G6" s="40" t="s">
        <v>48</v>
      </c>
      <c r="H6" s="40" t="s">
        <v>49</v>
      </c>
      <c r="I6" s="48">
        <f>'I ДОМ'!J18</f>
        <v>1.1841027706090872</v>
      </c>
      <c r="J6" s="40" t="s">
        <v>48</v>
      </c>
      <c r="K6" s="40" t="s">
        <v>49</v>
      </c>
      <c r="L6" s="127"/>
    </row>
    <row r="7" spans="1:12" s="49" customFormat="1" ht="13">
      <c r="A7" s="47" t="s">
        <v>25</v>
      </c>
      <c r="B7" s="50" t="s">
        <v>37</v>
      </c>
      <c r="C7" s="48">
        <f>'II СРО'!F17</f>
        <v>1.0884065934065934</v>
      </c>
      <c r="D7" s="40" t="s">
        <v>48</v>
      </c>
      <c r="E7" s="40" t="s">
        <v>49</v>
      </c>
      <c r="F7" s="48">
        <f>'II СРО'!I17</f>
        <v>1</v>
      </c>
      <c r="G7" s="40" t="s">
        <v>54</v>
      </c>
      <c r="H7" s="40" t="s">
        <v>51</v>
      </c>
      <c r="I7" s="48">
        <f>'II СРО'!J17</f>
        <v>1.0442032967032966</v>
      </c>
      <c r="J7" s="40" t="s">
        <v>48</v>
      </c>
      <c r="K7" s="40" t="s">
        <v>49</v>
      </c>
      <c r="L7" s="127"/>
    </row>
    <row r="8" spans="1:12" s="49" customFormat="1" ht="13">
      <c r="A8" s="47" t="s">
        <v>32</v>
      </c>
      <c r="B8" s="50" t="s">
        <v>38</v>
      </c>
      <c r="C8" s="48">
        <f>'III ССО'!F17</f>
        <v>1.1499999999999999</v>
      </c>
      <c r="D8" s="40" t="s">
        <v>48</v>
      </c>
      <c r="E8" s="40" t="s">
        <v>49</v>
      </c>
      <c r="F8" s="48">
        <f>'III ССО'!I17</f>
        <v>1.0596590909090908</v>
      </c>
      <c r="G8" s="40" t="s">
        <v>48</v>
      </c>
      <c r="H8" s="40" t="s">
        <v>49</v>
      </c>
      <c r="I8" s="48">
        <f>'III ССО'!J17</f>
        <v>1.1048295454545454</v>
      </c>
      <c r="J8" s="40" t="s">
        <v>48</v>
      </c>
      <c r="K8" s="40" t="s">
        <v>49</v>
      </c>
      <c r="L8" s="127"/>
    </row>
    <row r="9" spans="1:12" s="11" customFormat="1" ht="13"/>
    <row r="10" spans="1:12" s="8" customFormat="1" ht="15.5">
      <c r="A10" s="31" t="s">
        <v>71</v>
      </c>
      <c r="E10" s="33"/>
      <c r="H10" s="33"/>
      <c r="K10" s="32" t="s">
        <v>72</v>
      </c>
    </row>
    <row r="11" spans="1:12" s="11" customFormat="1" ht="13"/>
    <row r="12" spans="1:12" s="11" customFormat="1" ht="13"/>
    <row r="13" spans="1:12" s="26" customFormat="1" ht="11.5">
      <c r="A13" s="26" t="s">
        <v>63</v>
      </c>
    </row>
    <row r="14" spans="1:12" s="11" customFormat="1" ht="13"/>
    <row r="15" spans="1:12" s="51" customFormat="1" ht="13"/>
  </sheetData>
  <mergeCells count="8">
    <mergeCell ref="L4:L8"/>
    <mergeCell ref="I2:K2"/>
    <mergeCell ref="L2:L3"/>
    <mergeCell ref="A1:K1"/>
    <mergeCell ref="A2:A3"/>
    <mergeCell ref="B2:B3"/>
    <mergeCell ref="F2:H2"/>
    <mergeCell ref="C2:E2"/>
  </mergeCells>
  <pageMargins left="0.19685039370078741" right="0.19685039370078741" top="0.39370078740157483" bottom="0.39370078740157483" header="0.19685039370078741" footer="0.19685039370078741"/>
  <pageSetup paperSize="9" scale="9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I ДОМ</vt:lpstr>
      <vt:lpstr>II СРО</vt:lpstr>
      <vt:lpstr>III ССО</vt:lpstr>
      <vt:lpstr>в разрезе услуг</vt:lpstr>
      <vt:lpstr>в разрезе МУ</vt:lpstr>
      <vt:lpstr>'I ДОМ'!Заголовки_для_печати</vt:lpstr>
      <vt:lpstr>'II СРО'!Заголовки_для_печати</vt:lpstr>
      <vt:lpstr>'III ССО'!Заголовки_для_печати</vt:lpstr>
      <vt:lpstr>'в разрезе МУ'!Заголовки_для_печати</vt:lpstr>
      <vt:lpstr>'в разрезе услуг'!Заголовки_для_печати</vt:lpstr>
      <vt:lpstr>'I ДОМ'!Область_печати</vt:lpstr>
      <vt:lpstr>'II СРО'!Область_печати</vt:lpstr>
      <vt:lpstr>'III ССО'!Область_печати</vt:lpstr>
      <vt:lpstr>'в разрезе МУ'!Область_печати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93cso1</cp:lastModifiedBy>
  <cp:lastPrinted>2016-02-08T05:50:38Z</cp:lastPrinted>
  <dcterms:created xsi:type="dcterms:W3CDTF">2010-05-16T11:05:00Z</dcterms:created>
  <dcterms:modified xsi:type="dcterms:W3CDTF">2017-03-13T08:21:17Z</dcterms:modified>
</cp:coreProperties>
</file>